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9"/>
  </bookViews>
  <sheets>
    <sheet name="прил1" sheetId="8" r:id="rId1"/>
    <sheet name="прил №3" sheetId="6" r:id="rId2"/>
    <sheet name="таб№3" sheetId="4" r:id="rId3"/>
    <sheet name="таб№4" sheetId="5" r:id="rId4"/>
    <sheet name="таб.2,1" sheetId="7" r:id="rId5"/>
    <sheet name="таб №2" sheetId="3" r:id="rId6"/>
    <sheet name="фот" sheetId="10" r:id="rId7"/>
    <sheet name="213" sheetId="11" r:id="rId8"/>
    <sheet name="212,290" sheetId="14" r:id="rId9"/>
    <sheet name="221,222,223,224," sheetId="12" r:id="rId10"/>
    <sheet name="225,226,310,340" sheetId="15" r:id="rId11"/>
  </sheets>
  <definedNames>
    <definedName name="_xlnm.Print_Titles" localSheetId="4">'таб.2,1'!#REF!</definedName>
    <definedName name="_xlnm.Print_Titles" localSheetId="2">таб№3!#REF!</definedName>
    <definedName name="_xlnm.Print_Titles" localSheetId="3">таб№4!#REF!</definedName>
  </definedNames>
  <calcPr calcId="124519" refMode="R1C1"/>
</workbook>
</file>

<file path=xl/calcChain.xml><?xml version="1.0" encoding="utf-8"?>
<calcChain xmlns="http://schemas.openxmlformats.org/spreadsheetml/2006/main">
  <c r="E24" i="3"/>
  <c r="E23"/>
  <c r="E40" l="1"/>
  <c r="F40"/>
  <c r="G40"/>
  <c r="H40"/>
  <c r="I40"/>
  <c r="J40"/>
  <c r="K40"/>
  <c r="L40"/>
  <c r="BW25" i="10"/>
  <c r="BW23"/>
  <c r="BW24"/>
  <c r="E40" i="15"/>
  <c r="E8" i="11"/>
  <c r="E7" i="15" l="1"/>
  <c r="E50" i="3"/>
  <c r="D51"/>
  <c r="BN7" i="15" s="1"/>
  <c r="D62" i="3"/>
  <c r="D61"/>
  <c r="BN22" i="15"/>
  <c r="BN21"/>
  <c r="E21"/>
  <c r="BP14" i="12"/>
  <c r="E72" i="3" l="1"/>
  <c r="E9"/>
  <c r="BO51" i="12" l="1"/>
  <c r="BO53" s="1"/>
  <c r="E28" i="14"/>
  <c r="K9" i="3"/>
  <c r="E31"/>
  <c r="F31"/>
  <c r="G31"/>
  <c r="H31"/>
  <c r="I31"/>
  <c r="J31"/>
  <c r="K31"/>
  <c r="L31"/>
  <c r="D34"/>
  <c r="BN28" i="14" s="1"/>
  <c r="D48" i="3"/>
  <c r="F9"/>
  <c r="G9"/>
  <c r="H9"/>
  <c r="I9"/>
  <c r="J9"/>
  <c r="L9" l="1"/>
  <c r="BI26" i="10"/>
  <c r="L72" i="3"/>
  <c r="K72"/>
  <c r="F72"/>
  <c r="G72"/>
  <c r="H72"/>
  <c r="J72"/>
  <c r="J71" s="1"/>
  <c r="J70" s="1"/>
  <c r="E57"/>
  <c r="F57"/>
  <c r="G57"/>
  <c r="H57"/>
  <c r="I57"/>
  <c r="J57"/>
  <c r="J56" s="1"/>
  <c r="D56" s="1"/>
  <c r="BN28" i="15" s="1"/>
  <c r="K57" i="3"/>
  <c r="L57"/>
  <c r="D58"/>
  <c r="D49"/>
  <c r="BN12" i="15" s="1"/>
  <c r="D12" i="3"/>
  <c r="D10"/>
  <c r="D11"/>
  <c r="BN57" i="14"/>
  <c r="AN57" s="1"/>
  <c r="BN56"/>
  <c r="AN56" s="1"/>
  <c r="E57"/>
  <c r="E56"/>
  <c r="E22" i="15"/>
  <c r="E8"/>
  <c r="BP17" i="12"/>
  <c r="BE14"/>
  <c r="BN27" i="14"/>
  <c r="BN26"/>
  <c r="E27"/>
  <c r="E26"/>
  <c r="BN13"/>
  <c r="BP8" i="11"/>
  <c r="U26" i="10"/>
  <c r="I22" i="3"/>
  <c r="E26"/>
  <c r="E22" s="1"/>
  <c r="D59"/>
  <c r="H50"/>
  <c r="H37" s="1"/>
  <c r="I50"/>
  <c r="J50"/>
  <c r="F50"/>
  <c r="G50"/>
  <c r="D52"/>
  <c r="I26"/>
  <c r="J26"/>
  <c r="J22" s="1"/>
  <c r="K26"/>
  <c r="K22" s="1"/>
  <c r="L26"/>
  <c r="L22" s="1"/>
  <c r="F26"/>
  <c r="F22" s="1"/>
  <c r="G26"/>
  <c r="G22" s="1"/>
  <c r="H26"/>
  <c r="H22" s="1"/>
  <c r="D28"/>
  <c r="D29"/>
  <c r="BH25" i="10"/>
  <c r="BG25"/>
  <c r="BF25"/>
  <c r="BE25"/>
  <c r="BD25"/>
  <c r="BC25"/>
  <c r="BB25"/>
  <c r="BA25"/>
  <c r="AZ25"/>
  <c r="AY25"/>
  <c r="AX25"/>
  <c r="AW25"/>
  <c r="AV25"/>
  <c r="BH24"/>
  <c r="BG24"/>
  <c r="BF24"/>
  <c r="BE24"/>
  <c r="BD24"/>
  <c r="BC24"/>
  <c r="BB24"/>
  <c r="BA24"/>
  <c r="AZ24"/>
  <c r="AY24"/>
  <c r="AX24"/>
  <c r="AW24"/>
  <c r="AV24"/>
  <c r="BH23"/>
  <c r="BG23"/>
  <c r="BF23"/>
  <c r="BE23"/>
  <c r="BD23"/>
  <c r="BC23"/>
  <c r="BB23"/>
  <c r="BA23"/>
  <c r="AZ23"/>
  <c r="AY23"/>
  <c r="AX23"/>
  <c r="AW23"/>
  <c r="AV23"/>
  <c r="G71" i="3"/>
  <c r="G70" s="1"/>
  <c r="H71"/>
  <c r="H70" s="1"/>
  <c r="F71"/>
  <c r="F70" s="1"/>
  <c r="D70" s="1"/>
  <c r="BN40" i="15" s="1"/>
  <c r="D66" i="3"/>
  <c r="E67"/>
  <c r="E65" s="1"/>
  <c r="F67"/>
  <c r="G67"/>
  <c r="H67"/>
  <c r="I67"/>
  <c r="I65" s="1"/>
  <c r="J67"/>
  <c r="K67"/>
  <c r="L67"/>
  <c r="E43"/>
  <c r="F43"/>
  <c r="G43"/>
  <c r="G37" s="1"/>
  <c r="H43"/>
  <c r="I43"/>
  <c r="J43"/>
  <c r="K43"/>
  <c r="L43"/>
  <c r="D39"/>
  <c r="D33"/>
  <c r="D23"/>
  <c r="EE23" i="10" s="1"/>
  <c r="BE40" i="11" s="1"/>
  <c r="BQ40" s="1"/>
  <c r="E42" i="12"/>
  <c r="E26"/>
  <c r="E48" i="15"/>
  <c r="E38"/>
  <c r="E28"/>
  <c r="E12"/>
  <c r="BN42"/>
  <c r="BN43"/>
  <c r="BN44"/>
  <c r="BN45"/>
  <c r="BN47"/>
  <c r="BN41"/>
  <c r="BN39"/>
  <c r="E47"/>
  <c r="E42"/>
  <c r="E43"/>
  <c r="E44"/>
  <c r="E45"/>
  <c r="E41"/>
  <c r="E39"/>
  <c r="BN24"/>
  <c r="BN25"/>
  <c r="BN26"/>
  <c r="BN27"/>
  <c r="BN23"/>
  <c r="E24"/>
  <c r="E25"/>
  <c r="E26"/>
  <c r="E27"/>
  <c r="E23"/>
  <c r="E10"/>
  <c r="E11"/>
  <c r="E9"/>
  <c r="BP41" i="12"/>
  <c r="BP40"/>
  <c r="BP39"/>
  <c r="BP37"/>
  <c r="L82" i="3"/>
  <c r="K82"/>
  <c r="D17"/>
  <c r="D16"/>
  <c r="D18"/>
  <c r="D13"/>
  <c r="D14"/>
  <c r="D15"/>
  <c r="D19"/>
  <c r="D32"/>
  <c r="E82"/>
  <c r="F82"/>
  <c r="G82"/>
  <c r="H82"/>
  <c r="I82"/>
  <c r="J82"/>
  <c r="D83"/>
  <c r="D84"/>
  <c r="D85"/>
  <c r="D25"/>
  <c r="D78"/>
  <c r="D77"/>
  <c r="D76"/>
  <c r="D75"/>
  <c r="D74"/>
  <c r="D73"/>
  <c r="D69"/>
  <c r="D68"/>
  <c r="D64"/>
  <c r="D63"/>
  <c r="D57"/>
  <c r="D60"/>
  <c r="D54"/>
  <c r="BN10" i="15" s="1"/>
  <c r="D55" i="3"/>
  <c r="BN11" i="15" s="1"/>
  <c r="D53" i="3"/>
  <c r="D45"/>
  <c r="D46"/>
  <c r="D47"/>
  <c r="D44"/>
  <c r="D41"/>
  <c r="D40" s="1"/>
  <c r="D38"/>
  <c r="D27"/>
  <c r="D24"/>
  <c r="CH53" i="11" s="1"/>
  <c r="AB21" i="7"/>
  <c r="AR21"/>
  <c r="AJ21"/>
  <c r="BX18"/>
  <c r="CF18"/>
  <c r="CN18"/>
  <c r="BN9" i="15" l="1"/>
  <c r="D50" i="3"/>
  <c r="AG25" i="10"/>
  <c r="CV25" s="1"/>
  <c r="D67" i="3"/>
  <c r="AG23" i="10"/>
  <c r="CK23"/>
  <c r="AU26"/>
  <c r="AG24"/>
  <c r="CV24" s="1"/>
  <c r="BN8" i="15"/>
  <c r="BN13" s="1"/>
  <c r="D72" i="3"/>
  <c r="BN29" i="15"/>
  <c r="D26" i="3"/>
  <c r="D22" s="1"/>
  <c r="D9"/>
  <c r="K65"/>
  <c r="L65"/>
  <c r="D82"/>
  <c r="D31"/>
  <c r="BJ29" i="14"/>
  <c r="BN58"/>
  <c r="BE33" i="11"/>
  <c r="BQ33" s="1"/>
  <c r="D71" i="3"/>
  <c r="E37"/>
  <c r="E21" s="1"/>
  <c r="BE45" i="11"/>
  <c r="BQ45" s="1"/>
  <c r="BE51"/>
  <c r="BQ51" s="1"/>
  <c r="L37" i="3"/>
  <c r="BP26" i="7" s="1"/>
  <c r="AR26" s="1"/>
  <c r="AR18" s="1"/>
  <c r="K37" i="3"/>
  <c r="BH26" i="7" s="1"/>
  <c r="AJ26" s="1"/>
  <c r="I37" i="3"/>
  <c r="BW26" i="10"/>
  <c r="CK25"/>
  <c r="DF25" s="1"/>
  <c r="F37" i="3"/>
  <c r="D43"/>
  <c r="BP10" i="11"/>
  <c r="J37" i="3"/>
  <c r="BP42" i="12"/>
  <c r="BP43" s="1"/>
  <c r="BJ26"/>
  <c r="BJ28" s="1"/>
  <c r="J65" i="3"/>
  <c r="F65"/>
  <c r="H65"/>
  <c r="H21" s="1"/>
  <c r="G65"/>
  <c r="G21" s="1"/>
  <c r="D65" l="1"/>
  <c r="CK24" i="10"/>
  <c r="DF24" s="1"/>
  <c r="AG26"/>
  <c r="ED58" i="14"/>
  <c r="DM53" i="12"/>
  <c r="BQ53" i="11"/>
  <c r="CH52" s="1"/>
  <c r="K21" i="3"/>
  <c r="BN48" i="15"/>
  <c r="L21" i="3"/>
  <c r="D37"/>
  <c r="BH18" i="7"/>
  <c r="AJ18" s="1"/>
  <c r="I21" i="3"/>
  <c r="BP18" i="7"/>
  <c r="F21" i="3"/>
  <c r="CV23" i="10"/>
  <c r="CV26" s="1"/>
  <c r="J21" i="3"/>
  <c r="D21" l="1"/>
  <c r="DF23" i="10"/>
  <c r="CK26"/>
  <c r="AZ26" i="7"/>
  <c r="AZ18" s="1"/>
  <c r="AB18" s="1"/>
  <c r="BN38" i="15"/>
  <c r="BN49" l="1"/>
  <c r="DX51" s="1"/>
  <c r="DF26" i="10"/>
  <c r="AB26" i="7"/>
</calcChain>
</file>

<file path=xl/sharedStrings.xml><?xml version="1.0" encoding="utf-8"?>
<sst xmlns="http://schemas.openxmlformats.org/spreadsheetml/2006/main" count="679" uniqueCount="431">
  <si>
    <t>Таблица 1, Приложения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</si>
  <si>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</si>
  <si>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</si>
  <si>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</si>
  <si>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</si>
  <si>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</si>
  <si>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</si>
  <si>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</si>
  <si>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</si>
  <si>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</si>
  <si>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</si>
  <si>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</si>
  <si>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</si>
  <si>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</si>
  <si>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</si>
  <si>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</si>
  <si>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</si>
  <si>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</si>
  <si>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</si>
  <si>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</si>
  <si>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</si>
  <si>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</si>
  <si>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</si>
  <si>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</si>
  <si>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</si>
  <si>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Наименование</t>
  </si>
  <si>
    <t>Код</t>
  </si>
  <si>
    <t>Код по бюджетной</t>
  </si>
  <si>
    <t>показателя</t>
  </si>
  <si>
    <t>всего</t>
  </si>
  <si>
    <t>субсидии</t>
  </si>
  <si>
    <t>х</t>
  </si>
  <si>
    <t>работ</t>
  </si>
  <si>
    <t>прочие доходы</t>
  </si>
  <si>
    <t>прочие выбытия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</si>
  <si>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</si>
  <si>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</si>
  <si>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</si>
  <si>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</si>
  <si>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</si>
  <si>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</si>
  <si>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</si>
  <si>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</si>
  <si>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</si>
  <si>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</si>
  <si>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</si>
  <si>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</si>
  <si>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</si>
  <si>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3, Приложения № 1</t>
  </si>
  <si>
    <t>Таблица 4, Приложения №1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</si>
  <si>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</si>
  <si>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</si>
  <si>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</si>
  <si>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</si>
  <si>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муниципального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</si>
  <si>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</si>
  <si>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</si>
  <si>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3 к Порядку составления и утверждения</t>
  </si>
  <si>
    <t>плана ФХД бюджетных, автономных учреждений МР "Томпонский район"</t>
  </si>
  <si>
    <t>утв. Постановлением главы МР "Томпонский район"  от "___" февраля  2017 г. № ___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</si>
  <si>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</si>
  <si>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</si>
  <si>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</si>
  <si>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</si>
  <si>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</si>
  <si>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«</t>
  </si>
  <si>
    <t>»</t>
  </si>
  <si>
    <t>СВЕДЕНИЯ</t>
  </si>
  <si>
    <t>ОБ ОПЕРАЦИЯХ С ЦЕЛЕВЫМИ СУБСИДИЯМИ, ПРЕДОСТАВЛЕННЫМИ МУНИЦИПАЛЬНОМУ УЧРЕЖДЕНИЮ НА 20___ Г.</t>
  </si>
  <si>
    <t>КОДЫ</t>
  </si>
  <si>
    <t>Форма по ОКУД</t>
  </si>
  <si>
    <t>0501016</t>
  </si>
  <si>
    <t>от «</t>
  </si>
  <si>
    <t>Дата</t>
  </si>
  <si>
    <t>Муниципальное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</si>
  <si>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</si>
  <si>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</si>
  <si>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</si>
  <si>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</si>
  <si>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</si>
  <si>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</si>
  <si>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</si>
  <si>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</si>
  <si>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</si>
  <si>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</si>
  <si>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</si>
  <si>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</si>
  <si>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</si>
  <si>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</si>
  <si>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</si>
  <si>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объекта</t>
  </si>
  <si>
    <t>Разрешенный к использованию остаток</t>
  </si>
  <si>
    <t>Суммы возврата дебиторской</t>
  </si>
  <si>
    <t>Планируемые</t>
  </si>
  <si>
    <t xml:space="preserve"> классификации</t>
  </si>
  <si>
    <t>ФАИП</t>
  </si>
  <si>
    <t>субсидии прошлых лет на начало 20__ г.</t>
  </si>
  <si>
    <t>задолженности прошлых лет</t>
  </si>
  <si>
    <t>Российской Федерации</t>
  </si>
  <si>
    <t>код</t>
  </si>
  <si>
    <t>сумма</t>
  </si>
  <si>
    <t>поступления</t>
  </si>
  <si>
    <t>выплаты</t>
  </si>
  <si>
    <t>Всего</t>
  </si>
  <si>
    <t>Руководитель</t>
  </si>
  <si>
    <t>Номер страницы</t>
  </si>
  <si>
    <t>Всего страниц</t>
  </si>
  <si>
    <t>Руководитель финан-</t>
  </si>
  <si>
    <t>сово-экономи-</t>
  </si>
  <si>
    <t>ОТМЕТКА ОРГАНА, ОСУЩЕСТВЛЯЮЩЕГО ВЕДЕНИЕ ЛИЦЕВОГО СЧЕТА,</t>
  </si>
  <si>
    <t>ческой службы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</si>
  <si>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</si>
  <si>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</si>
  <si>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</si>
  <si>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</si>
  <si>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</si>
  <si>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Таблица 2.1., Приложени я №1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</si>
  <si>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</si>
  <si>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</si>
  <si>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</si>
  <si>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</si>
  <si>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</si>
  <si>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</si>
  <si>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</si>
  <si>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</si>
  <si>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</si>
  <si>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</si>
  <si>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</si>
  <si>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</si>
  <si>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</si>
  <si>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</si>
  <si>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</si>
  <si>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</si>
  <si>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</si>
  <si>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</si>
  <si>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</si>
  <si>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</si>
  <si>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</si>
  <si>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</si>
  <si>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</si>
  <si>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</si>
  <si>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</si>
  <si>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</si>
  <si>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</si>
  <si>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</si>
  <si>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</si>
  <si>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</si>
  <si>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</si>
  <si>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</si>
  <si>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</si>
  <si>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</si>
  <si>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</si>
  <si>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</si>
  <si>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1 января</t>
  </si>
  <si>
    <t>код строки</t>
  </si>
  <si>
    <t>код бюджетной классификации РФ</t>
  </si>
  <si>
    <t>Обьем финансового обеспечения,руб.(с точностью до двух знаков после запятой -0,00)</t>
  </si>
  <si>
    <t>субсидии на финансовое обеспечение выполнения муниципального задания из федерального бюджета, бюджета субъекта РФ(местного бюджета)</t>
  </si>
  <si>
    <t>субсидии на осущетсвление капитальных вложений</t>
  </si>
  <si>
    <t xml:space="preserve">средства обязательного медицинского страхования </t>
  </si>
  <si>
    <t>поступления от оказания услуг(выполнения работ) на платной основе и от иной приносящей доход деятельности</t>
  </si>
  <si>
    <t>из них гранты</t>
  </si>
  <si>
    <t>Поступления от доходов, всего;</t>
  </si>
  <si>
    <t>показатели по 001 граф 7-9 не доолжны быть меньше показателей по строке 260 графы 9 таблицы 2   , показатели строки 0001 граф 10-12 должны быть равны нулю если все закупки товаров работ и услуг осуществлялись в соотв. С ФЗ 44</t>
  </si>
  <si>
    <t>в том числе доходы от собственности</t>
  </si>
  <si>
    <t>доходы от оказания услуг,работ</t>
  </si>
  <si>
    <t>доходы от щртафов,пеней,иных сумм принудительного изьятия</t>
  </si>
  <si>
    <t>безвозмездные поступдения от нац. Организаций, правительств инностранных государств, международных фин.организаций</t>
  </si>
  <si>
    <t>иные субсидии, предоставленные из бюджета</t>
  </si>
  <si>
    <t>доходы от операций с активами</t>
  </si>
  <si>
    <t>Выплаты по расходам всего:</t>
  </si>
  <si>
    <t>в том числе на выплаты персоналу всего:</t>
  </si>
  <si>
    <t xml:space="preserve"> начисления на выплаты по оплате труда (дотация)</t>
  </si>
  <si>
    <t>Прочие выплаты всего:</t>
  </si>
  <si>
    <t>возмещение расходов связанных с проездом в отпуск;</t>
  </si>
  <si>
    <t>командировочниые расходы;</t>
  </si>
  <si>
    <t>субсидии предоставляемые в соответствии с абзацем вторым пунктом 1 ст. 78.1 Бюджетного кодекса РФ</t>
  </si>
  <si>
    <t>уплату налогов, сборов  и иных платежей, всего</t>
  </si>
  <si>
    <t>социальные и иные выплаты населению, всего</t>
  </si>
  <si>
    <t>безвозмездные перечисления организациям</t>
  </si>
  <si>
    <t>прочие расходы (кроме расходов на закупку товаров,работ, услуг)</t>
  </si>
  <si>
    <t>расходы на закупку товаров работ,услуг, всего</t>
  </si>
  <si>
    <t>оплатат услуг связи</t>
  </si>
  <si>
    <t>коммунальные услуги</t>
  </si>
  <si>
    <t xml:space="preserve">оплата услуг отопления </t>
  </si>
  <si>
    <t>оплата услуг предоставления электроэнергии</t>
  </si>
  <si>
    <t>оплата услуг горячего и холодного водоснабжения</t>
  </si>
  <si>
    <t>оплата услуг канализации</t>
  </si>
  <si>
    <t>Услуги по содержанию имущества</t>
  </si>
  <si>
    <t xml:space="preserve">содержание в чистоте помещений,зданий,дворов иного имущества </t>
  </si>
  <si>
    <t>проведение работ по ремонту и восстановлению эффективности функционирования коммуникаций</t>
  </si>
  <si>
    <t>другие расходы по содержанию</t>
  </si>
  <si>
    <t>Прочие услуги</t>
  </si>
  <si>
    <t>услуги вневедомтвенной , ведомтвственной ( в т.ч. Пожарной) охраны</t>
  </si>
  <si>
    <t>услуги в области информационных технологий</t>
  </si>
  <si>
    <t>подписка на периодические и справочные издания</t>
  </si>
  <si>
    <t>Иные работы и услуги</t>
  </si>
  <si>
    <t>траснпортные услуги</t>
  </si>
  <si>
    <t>Услуги по содержанию имущества(внебюджет)</t>
  </si>
  <si>
    <t>Поступление финансовых активов, всего:</t>
  </si>
  <si>
    <t>из них увеличение остатков средств</t>
  </si>
  <si>
    <t>реконструкция, дооборудование, модернизация</t>
  </si>
  <si>
    <t xml:space="preserve">увеличение стоимости материальных запасов </t>
  </si>
  <si>
    <t>приобретение строительных материалов</t>
  </si>
  <si>
    <t>приобретение мягкого инвентаря</t>
  </si>
  <si>
    <t xml:space="preserve">приобретение медикоментов и перевязочных средств </t>
  </si>
  <si>
    <t>приобретение продуктов питания</t>
  </si>
  <si>
    <t>приобретение гсм</t>
  </si>
  <si>
    <t>приобретение прочих материальных запасов</t>
  </si>
  <si>
    <t xml:space="preserve">приобретение ( изготовление) основных средств </t>
  </si>
  <si>
    <t xml:space="preserve">оплата за обучение на курсах повышения квалификации, подготовки и переподготовки специалистов </t>
  </si>
  <si>
    <t>из них увеличение остатков средств(внебюджет)</t>
  </si>
  <si>
    <t>Прочие выплаты  (внебюджет)</t>
  </si>
  <si>
    <t>увеличение стоимости материальных запасов (внебюджет)</t>
  </si>
  <si>
    <t>Выбытие финансовых активов,всего:</t>
  </si>
  <si>
    <t>Из них : уменьшение остатков средств</t>
  </si>
  <si>
    <t>Остаток средств на начало года всего, из них:</t>
  </si>
  <si>
    <t>Остаток средств на начало года (внебюджет)</t>
  </si>
  <si>
    <t>коммунальные услуги(внебюджет)</t>
  </si>
  <si>
    <t>Прочие услуги(внебюджет)</t>
  </si>
  <si>
    <t>Итого:</t>
  </si>
  <si>
    <t>гр. 9×12)</t>
  </si>
  <si>
    <t>характера</t>
  </si>
  <si>
    <t>окладу</t>
  </si>
  <si>
    <t>(1+гр. 8/100)×</t>
  </si>
  <si>
    <t>окладу, %</t>
  </si>
  <si>
    <t>стимулирующего</t>
  </si>
  <si>
    <t>компенсационного</t>
  </si>
  <si>
    <t>должностному</t>
  </si>
  <si>
    <t>(гр. 3×гр. 4×</t>
  </si>
  <si>
    <t>по выплатам</t>
  </si>
  <si>
    <t>по</t>
  </si>
  <si>
    <t>единиц</t>
  </si>
  <si>
    <t>должностей</t>
  </si>
  <si>
    <t>труда в год, руб.</t>
  </si>
  <si>
    <t>коэффициент</t>
  </si>
  <si>
    <t>надбавка к</t>
  </si>
  <si>
    <t>численность,</t>
  </si>
  <si>
    <t>группа</t>
  </si>
  <si>
    <t>п/п</t>
  </si>
  <si>
    <t>Фонд оплаты</t>
  </si>
  <si>
    <t>Районный</t>
  </si>
  <si>
    <t>Ежемесячная</t>
  </si>
  <si>
    <t>Среднемесячный размер оплаты труда на одного работника, руб.</t>
  </si>
  <si>
    <t>Установленная</t>
  </si>
  <si>
    <t>Должность,</t>
  </si>
  <si>
    <t>№</t>
  </si>
  <si>
    <t>1.1. Расчеты (обоснования) расходов на оплату труда</t>
  </si>
  <si>
    <t>Источник финансового обеспечения</t>
  </si>
  <si>
    <t>Код видов расходов</t>
  </si>
  <si>
    <t>1. Расчеты (обоснования) выплат персоналу (строка 210)</t>
  </si>
  <si>
    <t>Приложение №2 к Порядку составления и утверждения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</si>
  <si>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</si>
  <si>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страхования, всего (по ставке 5,1 %)</t>
  </si>
  <si>
    <t>Страховые взносы в Федеральный фонд обязательного медицинского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</si>
  <si>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</si>
  <si>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обязательное социальное страхование от несчастных случаев</t>
  </si>
  <si>
    <t>2.5.</t>
  </si>
  <si>
    <t>2.4.</t>
  </si>
  <si>
    <t>на производстве и профессиональных заболеваний по ставке 0,2 %</t>
  </si>
  <si>
    <t>2.3.</t>
  </si>
  <si>
    <t>Российской Федерации по ставке 0,0 %</t>
  </si>
  <si>
    <t>с применением ставки взносов в Фонд социального страхования</t>
  </si>
  <si>
    <t>2.2.</t>
  </si>
  <si>
    <t>нетрудоспособности и в связи с материнством по ставке 2,9 %</t>
  </si>
  <si>
    <t xml:space="preserve">обязательное социальное страхование на случай временной </t>
  </si>
  <si>
    <t>2.1.</t>
  </si>
  <si>
    <t>Федерации, всего</t>
  </si>
  <si>
    <t>Страховые взносы в Фонд социального страхования Российской</t>
  </si>
  <si>
    <t>Российской Федерации для отдельных категорий плательщиков</t>
  </si>
  <si>
    <t>с применением пониженных тарифов взносов в Пенсионный фонд</t>
  </si>
  <si>
    <t>1.3.</t>
  </si>
  <si>
    <t>по ставке 10,0 %</t>
  </si>
  <si>
    <t>1.2.</t>
  </si>
  <si>
    <t>по ставке 22,0 %</t>
  </si>
  <si>
    <t>1.1.</t>
  </si>
  <si>
    <t>Страховые взносы в Пенсионный фонд Российской Федерации, всего</t>
  </si>
  <si>
    <t>взносов, руб.</t>
  </si>
  <si>
    <t>страховых</t>
  </si>
  <si>
    <t>руб.</t>
  </si>
  <si>
    <t>для начисления</t>
  </si>
  <si>
    <t>Сумма взноса,</t>
  </si>
  <si>
    <t>Размер базы</t>
  </si>
  <si>
    <t>Наименование государственного внебюджетного фонда</t>
  </si>
  <si>
    <t>в Федеральный фонд обязательного медицинского страхования</t>
  </si>
  <si>
    <t>фонд Российской Федерации, в Фонд социального страхования Российской Федерации,</t>
  </si>
  <si>
    <t>1.4. Расчеты (обоснования) страховых взносов на обязательное страхование в Пенсионный</t>
  </si>
  <si>
    <t>в месяц, руб.</t>
  </si>
  <si>
    <t>работника</t>
  </si>
  <si>
    <t>пособие</t>
  </si>
  <si>
    <t>(пособия)</t>
  </si>
  <si>
    <t>на одного</t>
  </si>
  <si>
    <t>получающих</t>
  </si>
  <si>
    <t>(гр. 3×гр. 4×гр.5)</t>
  </si>
  <si>
    <t>выплат в год</t>
  </si>
  <si>
    <t>работников,</t>
  </si>
  <si>
    <t>Сумма, руб.</t>
  </si>
  <si>
    <t>Размер</t>
  </si>
  <si>
    <t>Количество</t>
  </si>
  <si>
    <t>Численность</t>
  </si>
  <si>
    <t>Наименование расходов</t>
  </si>
  <si>
    <t>1.3. Расчеты (обоснования) выплат персоналу по уходу за ребенком</t>
  </si>
  <si>
    <t>чел.</t>
  </si>
  <si>
    <t>работника в день,</t>
  </si>
  <si>
    <t>дней</t>
  </si>
  <si>
    <t>выплаты на одного</t>
  </si>
  <si>
    <t>Средний размер</t>
  </si>
  <si>
    <t>1.2. Расчеты (обоснования) выплат персоналу при направлении в служебные командировки</t>
  </si>
  <si>
    <t>платы</t>
  </si>
  <si>
    <t>с учетом НДС,</t>
  </si>
  <si>
    <t>арендной</t>
  </si>
  <si>
    <t>Стоимость</t>
  </si>
  <si>
    <t>Ставка</t>
  </si>
  <si>
    <t>6.4. Расчет (обоснование) расходов на оплату аренды имущества</t>
  </si>
  <si>
    <t>НДС), руб.</t>
  </si>
  <si>
    <t>ресурсов</t>
  </si>
  <si>
    <t>(гр. 4×гр. 5×гр. 6)</t>
  </si>
  <si>
    <t>%</t>
  </si>
  <si>
    <t>(с учетом</t>
  </si>
  <si>
    <t>потребления</t>
  </si>
  <si>
    <t>Индексация,</t>
  </si>
  <si>
    <t>Тариф</t>
  </si>
  <si>
    <t>6.3. Расчет (обоснование) расходов на оплату коммунальных услуг</t>
  </si>
  <si>
    <t>перевозки</t>
  </si>
  <si>
    <t>(гр. 3×гр. 4)</t>
  </si>
  <si>
    <t>перевозки,</t>
  </si>
  <si>
    <t>услуг</t>
  </si>
  <si>
    <t>Цена услуги</t>
  </si>
  <si>
    <t>6.2. Расчет (обоснование) расходов на оплату транспортных услуг</t>
  </si>
  <si>
    <t>в год</t>
  </si>
  <si>
    <t>за единицу,</t>
  </si>
  <si>
    <t>платежей</t>
  </si>
  <si>
    <t>номеров</t>
  </si>
  <si>
    <t>6.1. Расчет (обоснование) расходов на оплату услуг связи</t>
  </si>
  <si>
    <t>6. Расчет (обоснование) расходов на закупку товаров, работ, услуг</t>
  </si>
  <si>
    <t>выплат, руб.</t>
  </si>
  <si>
    <t>выплаты, руб.</t>
  </si>
  <si>
    <t>Общая сумма</t>
  </si>
  <si>
    <t>Размер одной</t>
  </si>
  <si>
    <t>(кроме расходов на закупку товаров, работ, услуг)</t>
  </si>
  <si>
    <t>5. Расчет (обоснование) прочих расходов</t>
  </si>
  <si>
    <t>4. Расчет (обоснование) расходов на безвозмездные перечисления организациям</t>
  </si>
  <si>
    <t>(гр. 3×гр. 4/100)</t>
  </si>
  <si>
    <t>уплате, руб.</t>
  </si>
  <si>
    <t>налога, подлежащего</t>
  </si>
  <si>
    <t>налога, %</t>
  </si>
  <si>
    <t>база, руб.</t>
  </si>
  <si>
    <t>Сумма исчисленного</t>
  </si>
  <si>
    <t xml:space="preserve">Ставка </t>
  </si>
  <si>
    <t>Налоговая</t>
  </si>
  <si>
    <t>3. Расчет (обоснование) расходов на уплату налогов, сборов и иных платежей</t>
  </si>
  <si>
    <t>2. Расчеты (обоснования) расходов на социальные и иные выплаты населению</t>
  </si>
  <si>
    <t>(гр. 2×гр. 3)</t>
  </si>
  <si>
    <t>стоимость,</t>
  </si>
  <si>
    <t>Средняя</t>
  </si>
  <si>
    <t>6.7. Расчет (обоснование) расходов на приобретение основных средств,</t>
  </si>
  <si>
    <t>услуги, руб.</t>
  </si>
  <si>
    <t>договоров</t>
  </si>
  <si>
    <t>(услуг)</t>
  </si>
  <si>
    <t>работ (услуг),</t>
  </si>
  <si>
    <t>Объект</t>
  </si>
  <si>
    <t>оплата услуг связи</t>
  </si>
  <si>
    <t>оплата услуг связи (субвенция)</t>
  </si>
  <si>
    <t>оплата услуг связи (интернет)</t>
  </si>
  <si>
    <t xml:space="preserve">Оплата услуг отопления </t>
  </si>
  <si>
    <t>оплата услуг электроэнергии</t>
  </si>
  <si>
    <t>оплата услуг водоснабжения</t>
  </si>
  <si>
    <t>оплата услуг водоотведения</t>
  </si>
  <si>
    <t>244,</t>
  </si>
  <si>
    <t>6.5. Расчет (обоснование) расходов на оплату работ, услуг по содержанию имущества 225</t>
  </si>
  <si>
    <t>6.6. Расчет (обоснование) расходов на оплату прочих работ, услуг 226</t>
  </si>
  <si>
    <t>материальных запасов 310,340</t>
  </si>
  <si>
    <t>Оплата услуг отопления прочие поставщики</t>
  </si>
  <si>
    <t>общая сумма по обоснованиям</t>
  </si>
  <si>
    <t>общая сумма</t>
  </si>
  <si>
    <t xml:space="preserve">  расходы по оплате транспортных услуг</t>
  </si>
  <si>
    <t>оплатат услуг связи(внебюджет)</t>
  </si>
  <si>
    <t>Дотация</t>
  </si>
  <si>
    <t>рабочие</t>
  </si>
  <si>
    <t>Расчеты (обоснования) к плану финансово-хозяйственной деятельности муниципального учреждения _______________________________</t>
  </si>
  <si>
    <t>Прочие расходы</t>
  </si>
  <si>
    <t>Возмещение коммунальных услуг;</t>
  </si>
  <si>
    <t>Текущий и капитальный ремонт</t>
  </si>
  <si>
    <t xml:space="preserve">Установка ,наладка,монтаж охранной пожарной сигнализации </t>
  </si>
  <si>
    <t>244,853</t>
  </si>
  <si>
    <t xml:space="preserve">Дотация </t>
  </si>
  <si>
    <t>112</t>
  </si>
  <si>
    <t>из них:  оплата труда (дотация)</t>
  </si>
  <si>
    <t>Прочие расходы(внебюджет)</t>
  </si>
  <si>
    <t>арендная плата за пользование имуществом</t>
  </si>
  <si>
    <t>Сметные работы</t>
  </si>
  <si>
    <t>299 00000000000000 180</t>
  </si>
  <si>
    <t>299 00000000000000 130</t>
  </si>
  <si>
    <t>299 0000 0000002222  130</t>
  </si>
  <si>
    <t>299 0000 0000002222  180</t>
  </si>
  <si>
    <t>299 1101 0000000000 244 226</t>
  </si>
  <si>
    <t>Противопожарные мероприятия</t>
  </si>
  <si>
    <t>299  0801 7420022001 111 211</t>
  </si>
  <si>
    <t>299  0801 7420022001 119 213</t>
  </si>
  <si>
    <t>299 0801 7420022001 112 212/1101</t>
  </si>
  <si>
    <t>299 0801 7420022001 244 290/1143</t>
  </si>
  <si>
    <t>299 0801  000000000 244 290/1144</t>
  </si>
  <si>
    <t>299 0801 7420022001 244 221</t>
  </si>
  <si>
    <t>299 0801 7420022001 244 223/11071</t>
  </si>
  <si>
    <t>299 0801 7420022001 244 223/1109</t>
  </si>
  <si>
    <t>299 0801 74200220011  244 223/1110</t>
  </si>
  <si>
    <t>299 0801 7420022001 244 225/1105</t>
  </si>
  <si>
    <t>299 0801 74200220011 244 225/1106</t>
  </si>
  <si>
    <t>299 0801 7420022001 244 225/1111</t>
  </si>
  <si>
    <t>299 0801 7420022001 244 225/1129</t>
  </si>
  <si>
    <t>299 0801 7420022001 244 226/1140</t>
  </si>
  <si>
    <t>299 0801 7420022001 244 310/1116</t>
  </si>
  <si>
    <t>299 0801 7420022001 244 340/1121</t>
  </si>
  <si>
    <t>299 0801 7420022001 244 340/1123</t>
  </si>
  <si>
    <t>299 0801 7420022001 112 212/1103</t>
  </si>
  <si>
    <t>299 0801 7420022001 112 212/1104</t>
  </si>
  <si>
    <t>299 0801 7420022001 244 226/1136</t>
  </si>
  <si>
    <t>299 0801 0000000000 244 340</t>
  </si>
  <si>
    <t>Приобретение товаров, работ, услуг в пользу граждан в целях их социального обеспечения</t>
  </si>
  <si>
    <t>299 0801 7420022001 244 222/1125</t>
  </si>
  <si>
    <t>директор</t>
  </si>
  <si>
    <t>специалист</t>
  </si>
  <si>
    <t>Здание клуба</t>
  </si>
  <si>
    <t>Вывоз ТБО</t>
  </si>
  <si>
    <t>сервисное обслуживание УУТЭ</t>
  </si>
  <si>
    <t>штрафы</t>
  </si>
  <si>
    <r>
      <t xml:space="preserve">субсидии на финансовое обеспечение выполнения муниципального задания из федерального бюджета, бюджета субъекта РФ(местного бюджета) на плановый </t>
    </r>
    <r>
      <rPr>
        <b/>
        <sz val="11"/>
        <color theme="1"/>
        <rFont val="Times New Roman"/>
        <family val="1"/>
        <charset val="204"/>
      </rPr>
      <t>2019</t>
    </r>
    <r>
      <rPr>
        <sz val="11"/>
        <color theme="1"/>
        <rFont val="Times New Roman"/>
        <family val="1"/>
        <charset val="204"/>
      </rPr>
      <t xml:space="preserve"> год</t>
    </r>
  </si>
  <si>
    <r>
      <t>субсидии на финансовое обеспечение выполнения муниципального задания из федерального бюджета, бюджета субъекта РФ(местного бюджета) на плановый</t>
    </r>
    <r>
      <rPr>
        <b/>
        <sz val="11"/>
        <color theme="1"/>
        <rFont val="Times New Roman"/>
        <family val="1"/>
        <charset val="204"/>
      </rPr>
      <t xml:space="preserve"> 2020</t>
    </r>
    <r>
      <rPr>
        <sz val="11"/>
        <color theme="1"/>
        <rFont val="Times New Roman"/>
        <family val="1"/>
        <charset val="204"/>
      </rPr>
      <t xml:space="preserve"> год</t>
    </r>
  </si>
  <si>
    <t>18</t>
  </si>
  <si>
    <t>25 января</t>
  </si>
  <si>
    <t xml:space="preserve">25 января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</si>
</sst>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_ ;\-#,##0.00\ "/>
    <numFmt numFmtId="166" formatCode="_-* #,##0.0_р_._-;\-* #,##0.0_р_._-;_-* &quot;-&quot;??_р_._-;_-@_-"/>
    <numFmt numFmtId="167" formatCode="_-* #,##0_р_._-;\-* #,##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10"/>
      <name val="Arial Cyr"/>
      <charset val="204"/>
    </font>
    <font>
      <i/>
      <sz val="7"/>
      <name val="Times New Roman"/>
      <family val="1"/>
      <charset val="204"/>
    </font>
    <font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3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PT Sans"/>
      <family val="2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3">
    <xf numFmtId="0" fontId="0" fillId="0" borderId="0"/>
    <xf numFmtId="0" fontId="6" fillId="0" borderId="0"/>
    <xf numFmtId="164" fontId="15" fillId="0" borderId="0" applyFont="0" applyFill="0" applyBorder="0" applyAlignment="0" applyProtection="0"/>
  </cellStyleXfs>
  <cellXfs count="536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49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left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9" fillId="0" borderId="54" xfId="1" applyFont="1" applyBorder="1" applyAlignment="1">
      <alignment horizontal="left"/>
    </xf>
    <xf numFmtId="49" fontId="9" fillId="0" borderId="55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56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49" fontId="9" fillId="0" borderId="57" xfId="1" applyNumberFormat="1" applyFont="1" applyBorder="1" applyAlignment="1">
      <alignment horizontal="center"/>
    </xf>
    <xf numFmtId="49" fontId="9" fillId="0" borderId="58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1" fillId="0" borderId="0" xfId="1" applyFont="1" applyAlignment="1">
      <alignment horizontal="left" vertical="center"/>
    </xf>
    <xf numFmtId="0" fontId="16" fillId="0" borderId="0" xfId="0" applyFont="1"/>
    <xf numFmtId="0" fontId="16" fillId="0" borderId="27" xfId="0" applyFont="1" applyBorder="1" applyAlignment="1">
      <alignment wrapText="1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9" fillId="0" borderId="0" xfId="1" applyFont="1" applyAlignment="1">
      <alignment horizontal="left"/>
    </xf>
    <xf numFmtId="0" fontId="4" fillId="0" borderId="3" xfId="1" applyFont="1" applyBorder="1" applyAlignment="1">
      <alignment horizontal="left"/>
    </xf>
    <xf numFmtId="0" fontId="16" fillId="3" borderId="27" xfId="0" applyFont="1" applyFill="1" applyBorder="1" applyAlignment="1">
      <alignment wrapText="1"/>
    </xf>
    <xf numFmtId="0" fontId="16" fillId="3" borderId="27" xfId="0" applyFont="1" applyFill="1" applyBorder="1"/>
    <xf numFmtId="0" fontId="17" fillId="5" borderId="27" xfId="0" applyFont="1" applyFill="1" applyBorder="1" applyAlignment="1">
      <alignment wrapText="1"/>
    </xf>
    <xf numFmtId="0" fontId="17" fillId="5" borderId="27" xfId="0" applyFont="1" applyFill="1" applyBorder="1"/>
    <xf numFmtId="0" fontId="17" fillId="0" borderId="0" xfId="0" applyFont="1"/>
    <xf numFmtId="0" fontId="17" fillId="4" borderId="27" xfId="0" applyFont="1" applyFill="1" applyBorder="1" applyAlignment="1">
      <alignment wrapText="1"/>
    </xf>
    <xf numFmtId="0" fontId="17" fillId="4" borderId="27" xfId="0" applyFont="1" applyFill="1" applyBorder="1"/>
    <xf numFmtId="0" fontId="17" fillId="5" borderId="0" xfId="0" applyFont="1" applyFill="1"/>
    <xf numFmtId="0" fontId="16" fillId="3" borderId="0" xfId="0" applyFont="1" applyFill="1"/>
    <xf numFmtId="0" fontId="16" fillId="6" borderId="27" xfId="0" applyFont="1" applyFill="1" applyBorder="1" applyAlignment="1">
      <alignment wrapText="1"/>
    </xf>
    <xf numFmtId="0" fontId="16" fillId="6" borderId="27" xfId="0" applyFont="1" applyFill="1" applyBorder="1"/>
    <xf numFmtId="0" fontId="16" fillId="7" borderId="27" xfId="0" applyFont="1" applyFill="1" applyBorder="1" applyAlignment="1">
      <alignment wrapText="1"/>
    </xf>
    <xf numFmtId="0" fontId="16" fillId="7" borderId="27" xfId="0" applyFont="1" applyFill="1" applyBorder="1"/>
    <xf numFmtId="49" fontId="16" fillId="0" borderId="27" xfId="0" applyNumberFormat="1" applyFont="1" applyBorder="1"/>
    <xf numFmtId="164" fontId="16" fillId="0" borderId="27" xfId="2" applyFont="1" applyBorder="1"/>
    <xf numFmtId="164" fontId="17" fillId="4" borderId="27" xfId="2" applyFont="1" applyFill="1" applyBorder="1"/>
    <xf numFmtId="164" fontId="16" fillId="6" borderId="27" xfId="2" applyFont="1" applyFill="1" applyBorder="1"/>
    <xf numFmtId="164" fontId="16" fillId="3" borderId="27" xfId="2" applyFont="1" applyFill="1" applyBorder="1"/>
    <xf numFmtId="164" fontId="16" fillId="7" borderId="27" xfId="2" applyFont="1" applyFill="1" applyBorder="1"/>
    <xf numFmtId="164" fontId="17" fillId="5" borderId="27" xfId="2" applyFont="1" applyFill="1" applyBorder="1"/>
    <xf numFmtId="49" fontId="17" fillId="4" borderId="27" xfId="0" applyNumberFormat="1" applyFont="1" applyFill="1" applyBorder="1"/>
    <xf numFmtId="49" fontId="16" fillId="6" borderId="27" xfId="0" applyNumberFormat="1" applyFont="1" applyFill="1" applyBorder="1"/>
    <xf numFmtId="49" fontId="16" fillId="7" borderId="27" xfId="0" applyNumberFormat="1" applyFont="1" applyFill="1" applyBorder="1"/>
    <xf numFmtId="49" fontId="17" fillId="5" borderId="27" xfId="0" applyNumberFormat="1" applyFont="1" applyFill="1" applyBorder="1"/>
    <xf numFmtId="49" fontId="16" fillId="3" borderId="27" xfId="0" applyNumberFormat="1" applyFont="1" applyFill="1" applyBorder="1"/>
    <xf numFmtId="164" fontId="16" fillId="8" borderId="27" xfId="2" applyFont="1" applyFill="1" applyBorder="1"/>
    <xf numFmtId="0" fontId="16" fillId="8" borderId="27" xfId="0" applyFont="1" applyFill="1" applyBorder="1" applyAlignment="1">
      <alignment wrapText="1"/>
    </xf>
    <xf numFmtId="0" fontId="16" fillId="8" borderId="27" xfId="0" applyFont="1" applyFill="1" applyBorder="1"/>
    <xf numFmtId="49" fontId="16" fillId="8" borderId="27" xfId="0" applyNumberFormat="1" applyFont="1" applyFill="1" applyBorder="1"/>
    <xf numFmtId="49" fontId="18" fillId="0" borderId="27" xfId="0" applyNumberFormat="1" applyFont="1" applyBorder="1" applyAlignment="1">
      <alignment horizontal="left" vertical="top" wrapText="1"/>
    </xf>
    <xf numFmtId="164" fontId="17" fillId="5" borderId="27" xfId="0" applyNumberFormat="1" applyFont="1" applyFill="1" applyBorder="1"/>
    <xf numFmtId="49" fontId="18" fillId="7" borderId="27" xfId="0" applyNumberFormat="1" applyFont="1" applyFill="1" applyBorder="1" applyAlignment="1">
      <alignment horizontal="left" wrapText="1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Font="1" applyBorder="1" applyAlignment="1">
      <alignment horizontal="center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164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164" fontId="16" fillId="0" borderId="0" xfId="0" applyNumberFormat="1" applyFont="1"/>
    <xf numFmtId="165" fontId="16" fillId="0" borderId="0" xfId="0" applyNumberFormat="1" applyFont="1"/>
    <xf numFmtId="0" fontId="19" fillId="0" borderId="0" xfId="1" applyFont="1" applyAlignment="1"/>
    <xf numFmtId="0" fontId="16" fillId="0" borderId="27" xfId="0" applyFont="1" applyBorder="1" applyAlignment="1">
      <alignment horizontal="left" vertical="top" wrapText="1"/>
    </xf>
    <xf numFmtId="49" fontId="16" fillId="0" borderId="27" xfId="0" applyNumberFormat="1" applyFont="1" applyFill="1" applyBorder="1"/>
    <xf numFmtId="0" fontId="19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 applyBorder="1" applyAlignment="1">
      <alignment horizontal="center"/>
    </xf>
    <xf numFmtId="0" fontId="21" fillId="0" borderId="0" xfId="1" applyFont="1" applyFill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indent="2"/>
    </xf>
    <xf numFmtId="0" fontId="1" fillId="0" borderId="3" xfId="1" applyFont="1" applyBorder="1" applyAlignment="1">
      <alignment horizontal="left" vertical="center" indent="2"/>
    </xf>
    <xf numFmtId="0" fontId="1" fillId="0" borderId="4" xfId="1" applyFont="1" applyBorder="1" applyAlignment="1">
      <alignment horizontal="left" vertical="center" indent="2"/>
    </xf>
    <xf numFmtId="0" fontId="1" fillId="0" borderId="2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 indent="4"/>
    </xf>
    <xf numFmtId="0" fontId="1" fillId="0" borderId="6" xfId="1" applyFont="1" applyBorder="1" applyAlignment="1">
      <alignment horizontal="left" vertical="center" indent="4"/>
    </xf>
    <xf numFmtId="0" fontId="1" fillId="0" borderId="7" xfId="1" applyFont="1" applyBorder="1" applyAlignment="1">
      <alignment horizontal="left" vertical="center" indent="4"/>
    </xf>
    <xf numFmtId="0" fontId="1" fillId="0" borderId="5" xfId="1" applyFont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8" xfId="1" applyFont="1" applyBorder="1" applyAlignment="1">
      <alignment horizontal="left" vertical="center" indent="4"/>
    </xf>
    <xf numFmtId="0" fontId="1" fillId="0" borderId="1" xfId="1" applyFont="1" applyBorder="1" applyAlignment="1">
      <alignment horizontal="left" vertical="center" indent="4"/>
    </xf>
    <xf numFmtId="0" fontId="1" fillId="0" borderId="9" xfId="1" applyFont="1" applyBorder="1" applyAlignment="1">
      <alignment horizontal="left" vertical="center" indent="4"/>
    </xf>
    <xf numFmtId="0" fontId="1" fillId="0" borderId="5" xfId="1" applyFont="1" applyBorder="1" applyAlignment="1">
      <alignment horizontal="left" vertical="center" indent="2"/>
    </xf>
    <xf numFmtId="0" fontId="1" fillId="0" borderId="6" xfId="1" applyFont="1" applyBorder="1" applyAlignment="1">
      <alignment horizontal="left" vertical="center" indent="2"/>
    </xf>
    <xf numFmtId="0" fontId="1" fillId="0" borderId="7" xfId="1" applyFont="1" applyBorder="1" applyAlignment="1">
      <alignment horizontal="left" vertical="center" indent="2"/>
    </xf>
    <xf numFmtId="0" fontId="1" fillId="0" borderId="8" xfId="1" applyFont="1" applyBorder="1" applyAlignment="1">
      <alignment horizontal="left" vertical="center" indent="2"/>
    </xf>
    <xf numFmtId="0" fontId="1" fillId="0" borderId="1" xfId="1" applyFont="1" applyBorder="1" applyAlignment="1">
      <alignment horizontal="left" vertical="center" indent="2"/>
    </xf>
    <xf numFmtId="0" fontId="1" fillId="0" borderId="9" xfId="1" applyFont="1" applyBorder="1" applyAlignment="1">
      <alignment horizontal="left" vertical="center" indent="2"/>
    </xf>
    <xf numFmtId="0" fontId="1" fillId="0" borderId="2" xfId="1" applyFont="1" applyBorder="1" applyAlignment="1">
      <alignment horizontal="left" vertical="center" indent="4"/>
    </xf>
    <xf numFmtId="0" fontId="1" fillId="0" borderId="3" xfId="1" applyFont="1" applyBorder="1" applyAlignment="1">
      <alignment horizontal="left" vertical="center" indent="4"/>
    </xf>
    <xf numFmtId="0" fontId="1" fillId="0" borderId="4" xfId="1" applyFont="1" applyBorder="1" applyAlignment="1">
      <alignment horizontal="left" vertical="center" indent="4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9" fillId="0" borderId="0" xfId="1" applyFont="1" applyAlignment="1">
      <alignment horizontal="right"/>
    </xf>
    <xf numFmtId="49" fontId="9" fillId="0" borderId="1" xfId="1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35" xfId="1" applyNumberFormat="1" applyFont="1" applyBorder="1" applyAlignment="1">
      <alignment horizontal="center"/>
    </xf>
    <xf numFmtId="49" fontId="9" fillId="0" borderId="36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38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27" xfId="1" applyNumberFormat="1" applyFont="1" applyBorder="1" applyAlignment="1">
      <alignment horizontal="center"/>
    </xf>
    <xf numFmtId="49" fontId="9" fillId="0" borderId="40" xfId="1" applyNumberFormat="1" applyFont="1" applyBorder="1" applyAlignment="1">
      <alignment horizontal="center"/>
    </xf>
    <xf numFmtId="49" fontId="9" fillId="0" borderId="21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49" fontId="9" fillId="0" borderId="22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9" fontId="9" fillId="0" borderId="20" xfId="1" applyNumberFormat="1" applyFont="1" applyBorder="1" applyAlignment="1">
      <alignment horizontal="center"/>
    </xf>
    <xf numFmtId="49" fontId="13" fillId="0" borderId="39" xfId="1" applyNumberFormat="1" applyFont="1" applyBorder="1" applyAlignment="1">
      <alignment horizontal="center"/>
    </xf>
    <xf numFmtId="49" fontId="13" fillId="0" borderId="27" xfId="1" applyNumberFormat="1" applyFont="1" applyBorder="1" applyAlignment="1">
      <alignment horizontal="center"/>
    </xf>
    <xf numFmtId="49" fontId="13" fillId="0" borderId="40" xfId="1" applyNumberFormat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42" xfId="1" applyNumberFormat="1" applyFont="1" applyBorder="1" applyAlignment="1">
      <alignment horizontal="center"/>
    </xf>
    <xf numFmtId="49" fontId="9" fillId="0" borderId="43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9" fillId="0" borderId="44" xfId="1" applyNumberFormat="1" applyFont="1" applyBorder="1" applyAlignment="1">
      <alignment horizontal="center"/>
    </xf>
    <xf numFmtId="49" fontId="9" fillId="0" borderId="45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0" fontId="9" fillId="0" borderId="47" xfId="1" applyFont="1" applyBorder="1" applyAlignment="1">
      <alignment horizontal="right"/>
    </xf>
    <xf numFmtId="0" fontId="9" fillId="0" borderId="48" xfId="1" applyFont="1" applyBorder="1" applyAlignment="1">
      <alignment horizontal="right"/>
    </xf>
    <xf numFmtId="0" fontId="9" fillId="0" borderId="49" xfId="1" applyFont="1" applyBorder="1" applyAlignment="1">
      <alignment horizontal="right"/>
    </xf>
    <xf numFmtId="0" fontId="3" fillId="0" borderId="3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37" xfId="1" applyFont="1" applyBorder="1" applyAlignment="1">
      <alignment horizontal="right"/>
    </xf>
    <xf numFmtId="0" fontId="3" fillId="0" borderId="38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49" fontId="3" fillId="0" borderId="44" xfId="1" applyNumberFormat="1" applyFont="1" applyBorder="1" applyAlignment="1">
      <alignment horizontal="left"/>
    </xf>
    <xf numFmtId="49" fontId="3" fillId="0" borderId="45" xfId="1" applyNumberFormat="1" applyFont="1" applyBorder="1" applyAlignment="1">
      <alignment horizontal="left"/>
    </xf>
    <xf numFmtId="49" fontId="3" fillId="0" borderId="12" xfId="1" applyNumberFormat="1" applyFont="1" applyBorder="1" applyAlignment="1">
      <alignment horizontal="left"/>
    </xf>
    <xf numFmtId="49" fontId="3" fillId="0" borderId="13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/>
    </xf>
    <xf numFmtId="0" fontId="3" fillId="0" borderId="27" xfId="1" applyFont="1" applyBorder="1" applyAlignment="1">
      <alignment horizontal="right"/>
    </xf>
    <xf numFmtId="49" fontId="3" fillId="0" borderId="36" xfId="1" applyNumberFormat="1" applyFont="1" applyBorder="1" applyAlignment="1">
      <alignment horizontal="left"/>
    </xf>
    <xf numFmtId="49" fontId="3" fillId="0" borderId="37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3" fontId="3" fillId="0" borderId="37" xfId="1" applyNumberFormat="1" applyFont="1" applyBorder="1" applyAlignment="1">
      <alignment horizontal="right"/>
    </xf>
    <xf numFmtId="49" fontId="3" fillId="0" borderId="31" xfId="1" applyNumberFormat="1" applyFont="1" applyBorder="1" applyAlignment="1">
      <alignment horizontal="center"/>
    </xf>
    <xf numFmtId="49" fontId="3" fillId="0" borderId="29" xfId="1" applyNumberFormat="1" applyFont="1" applyBorder="1" applyAlignment="1">
      <alignment horizontal="center"/>
    </xf>
    <xf numFmtId="49" fontId="3" fillId="0" borderId="3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0" fontId="3" fillId="0" borderId="4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44" xfId="1" applyFont="1" applyBorder="1" applyAlignment="1">
      <alignment horizontal="right"/>
    </xf>
    <xf numFmtId="0" fontId="3" fillId="0" borderId="45" xfId="1" applyFont="1" applyBorder="1" applyAlignment="1">
      <alignment horizontal="right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46" xfId="1" applyFont="1" applyBorder="1" applyAlignment="1">
      <alignment horizontal="right"/>
    </xf>
    <xf numFmtId="0" fontId="14" fillId="0" borderId="51" xfId="1" applyFont="1" applyBorder="1" applyAlignment="1">
      <alignment horizontal="center"/>
    </xf>
    <xf numFmtId="0" fontId="14" fillId="0" borderId="52" xfId="1" applyFont="1" applyBorder="1" applyAlignment="1">
      <alignment horizontal="center"/>
    </xf>
    <xf numFmtId="0" fontId="14" fillId="0" borderId="53" xfId="1" applyFont="1" applyBorder="1" applyAlignment="1">
      <alignment horizontal="center"/>
    </xf>
    <xf numFmtId="0" fontId="14" fillId="0" borderId="5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55" xfId="1" applyFont="1" applyBorder="1" applyAlignment="1">
      <alignment horizontal="center"/>
    </xf>
    <xf numFmtId="0" fontId="3" fillId="0" borderId="0" xfId="1" applyFont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49" fontId="3" fillId="0" borderId="6" xfId="1" applyNumberFormat="1" applyFont="1" applyBorder="1" applyAlignment="1">
      <alignment horizontal="center" vertical="top"/>
    </xf>
    <xf numFmtId="0" fontId="9" fillId="0" borderId="5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3" xfId="1" applyFont="1" applyBorder="1" applyAlignment="1">
      <alignment horizontal="left"/>
    </xf>
    <xf numFmtId="0" fontId="1" fillId="0" borderId="24" xfId="1" applyFont="1" applyBorder="1" applyAlignment="1">
      <alignment horizontal="left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164" fontId="1" fillId="0" borderId="31" xfId="2" applyFont="1" applyBorder="1" applyAlignment="1">
      <alignment horizontal="right"/>
    </xf>
    <xf numFmtId="164" fontId="1" fillId="0" borderId="29" xfId="2" applyFont="1" applyBorder="1" applyAlignment="1">
      <alignment horizontal="right"/>
    </xf>
    <xf numFmtId="164" fontId="1" fillId="0" borderId="32" xfId="2" applyFont="1" applyBorder="1" applyAlignment="1">
      <alignment horizontal="right"/>
    </xf>
    <xf numFmtId="49" fontId="1" fillId="0" borderId="23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164" fontId="1" fillId="0" borderId="2" xfId="2" applyFont="1" applyBorder="1" applyAlignment="1">
      <alignment horizontal="right"/>
    </xf>
    <xf numFmtId="164" fontId="1" fillId="0" borderId="3" xfId="2" applyFont="1" applyBorder="1" applyAlignment="1">
      <alignment horizontal="right"/>
    </xf>
    <xf numFmtId="164" fontId="1" fillId="0" borderId="24" xfId="2" applyFont="1" applyBorder="1" applyAlignment="1">
      <alignment horizontal="right"/>
    </xf>
    <xf numFmtId="49" fontId="1" fillId="0" borderId="33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164" fontId="1" fillId="0" borderId="12" xfId="2" applyFont="1" applyBorder="1" applyAlignment="1">
      <alignment horizontal="right"/>
    </xf>
    <xf numFmtId="164" fontId="1" fillId="0" borderId="13" xfId="2" applyFont="1" applyBorder="1" applyAlignment="1">
      <alignment horizontal="right"/>
    </xf>
    <xf numFmtId="164" fontId="1" fillId="0" borderId="34" xfId="2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34" xfId="1" applyFont="1" applyBorder="1" applyAlignment="1">
      <alignment horizontal="right"/>
    </xf>
    <xf numFmtId="0" fontId="1" fillId="0" borderId="31" xfId="1" applyFont="1" applyBorder="1" applyAlignment="1">
      <alignment horizontal="right"/>
    </xf>
    <xf numFmtId="0" fontId="1" fillId="0" borderId="29" xfId="1" applyFont="1" applyBorder="1" applyAlignment="1">
      <alignment horizontal="right"/>
    </xf>
    <xf numFmtId="0" fontId="1" fillId="0" borderId="32" xfId="1" applyFont="1" applyBorder="1" applyAlignment="1">
      <alignment horizontal="right"/>
    </xf>
    <xf numFmtId="0" fontId="1" fillId="0" borderId="6" xfId="1" applyFont="1" applyBorder="1" applyAlignment="1">
      <alignment horizontal="left"/>
    </xf>
    <xf numFmtId="0" fontId="1" fillId="0" borderId="22" xfId="1" applyFont="1" applyBorder="1" applyAlignment="1">
      <alignment horizontal="left"/>
    </xf>
    <xf numFmtId="49" fontId="1" fillId="0" borderId="21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22" xfId="1" applyFont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26" xfId="1" applyFont="1" applyBorder="1" applyAlignment="1">
      <alignment horizontal="right"/>
    </xf>
    <xf numFmtId="0" fontId="1" fillId="0" borderId="2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1" fillId="0" borderId="26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20" xfId="1" applyFont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35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164" fontId="4" fillId="2" borderId="18" xfId="2" applyFont="1" applyFill="1" applyBorder="1" applyAlignment="1">
      <alignment horizontal="right"/>
    </xf>
    <xf numFmtId="164" fontId="4" fillId="2" borderId="16" xfId="2" applyFont="1" applyFill="1" applyBorder="1" applyAlignment="1">
      <alignment horizontal="right"/>
    </xf>
    <xf numFmtId="164" fontId="4" fillId="2" borderId="17" xfId="2" applyFont="1" applyFill="1" applyBorder="1" applyAlignment="1">
      <alignment horizontal="right"/>
    </xf>
    <xf numFmtId="164" fontId="4" fillId="2" borderId="11" xfId="2" applyFont="1" applyFill="1" applyBorder="1" applyAlignment="1">
      <alignment horizontal="right"/>
    </xf>
    <xf numFmtId="164" fontId="4" fillId="2" borderId="0" xfId="2" applyFont="1" applyFill="1" applyBorder="1" applyAlignment="1">
      <alignment horizontal="right"/>
    </xf>
    <xf numFmtId="164" fontId="4" fillId="2" borderId="10" xfId="2" applyFont="1" applyFill="1" applyBorder="1" applyAlignment="1">
      <alignment horizontal="right"/>
    </xf>
    <xf numFmtId="164" fontId="4" fillId="2" borderId="8" xfId="2" applyFont="1" applyFill="1" applyBorder="1" applyAlignment="1">
      <alignment horizontal="right"/>
    </xf>
    <xf numFmtId="164" fontId="4" fillId="2" borderId="1" xfId="2" applyFont="1" applyFill="1" applyBorder="1" applyAlignment="1">
      <alignment horizontal="right"/>
    </xf>
    <xf numFmtId="164" fontId="4" fillId="2" borderId="9" xfId="2" applyFont="1" applyFill="1" applyBorder="1" applyAlignment="1">
      <alignment horizontal="right"/>
    </xf>
    <xf numFmtId="0" fontId="4" fillId="0" borderId="0" xfId="1" applyFont="1" applyBorder="1" applyAlignment="1">
      <alignment horizontal="left"/>
    </xf>
    <xf numFmtId="49" fontId="4" fillId="0" borderId="15" xfId="1" applyNumberFormat="1" applyFont="1" applyBorder="1" applyAlignment="1">
      <alignment horizontal="center"/>
    </xf>
    <xf numFmtId="49" fontId="4" fillId="0" borderId="16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49" fontId="4" fillId="0" borderId="25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49" fontId="4" fillId="0" borderId="19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49" fontId="4" fillId="0" borderId="18" xfId="1" applyNumberFormat="1" applyFont="1" applyBorder="1" applyAlignment="1">
      <alignment horizontal="center"/>
    </xf>
    <xf numFmtId="49" fontId="4" fillId="0" borderId="11" xfId="1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64" fontId="4" fillId="3" borderId="5" xfId="2" applyFont="1" applyFill="1" applyBorder="1" applyAlignment="1">
      <alignment horizontal="right"/>
    </xf>
    <xf numFmtId="164" fontId="4" fillId="3" borderId="6" xfId="2" applyFont="1" applyFill="1" applyBorder="1" applyAlignment="1">
      <alignment horizontal="right"/>
    </xf>
    <xf numFmtId="164" fontId="4" fillId="3" borderId="7" xfId="2" applyFont="1" applyFill="1" applyBorder="1" applyAlignment="1">
      <alignment horizontal="right"/>
    </xf>
    <xf numFmtId="164" fontId="4" fillId="3" borderId="11" xfId="2" applyFont="1" applyFill="1" applyBorder="1" applyAlignment="1">
      <alignment horizontal="right"/>
    </xf>
    <xf numFmtId="164" fontId="4" fillId="3" borderId="0" xfId="2" applyFont="1" applyFill="1" applyBorder="1" applyAlignment="1">
      <alignment horizontal="right"/>
    </xf>
    <xf numFmtId="164" fontId="4" fillId="3" borderId="10" xfId="2" applyFont="1" applyFill="1" applyBorder="1" applyAlignment="1">
      <alignment horizontal="right"/>
    </xf>
    <xf numFmtId="164" fontId="4" fillId="3" borderId="8" xfId="2" applyFont="1" applyFill="1" applyBorder="1" applyAlignment="1">
      <alignment horizontal="right"/>
    </xf>
    <xf numFmtId="164" fontId="4" fillId="3" borderId="1" xfId="2" applyFont="1" applyFill="1" applyBorder="1" applyAlignment="1">
      <alignment horizontal="right"/>
    </xf>
    <xf numFmtId="164" fontId="4" fillId="3" borderId="9" xfId="2" applyFont="1" applyFill="1" applyBorder="1" applyAlignment="1">
      <alignment horizontal="right"/>
    </xf>
    <xf numFmtId="164" fontId="4" fillId="3" borderId="22" xfId="2" applyFont="1" applyFill="1" applyBorder="1" applyAlignment="1">
      <alignment horizontal="right"/>
    </xf>
    <xf numFmtId="164" fontId="4" fillId="3" borderId="26" xfId="2" applyFont="1" applyFill="1" applyBorder="1" applyAlignment="1">
      <alignment horizontal="right"/>
    </xf>
    <xf numFmtId="164" fontId="4" fillId="3" borderId="20" xfId="2" applyFont="1" applyFill="1" applyBorder="1" applyAlignment="1">
      <alignment horizontal="right"/>
    </xf>
    <xf numFmtId="0" fontId="4" fillId="0" borderId="6" xfId="1" applyFont="1" applyBorder="1" applyAlignment="1">
      <alignment horizontal="left"/>
    </xf>
    <xf numFmtId="49" fontId="4" fillId="0" borderId="21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164" fontId="4" fillId="2" borderId="5" xfId="2" applyFont="1" applyFill="1" applyBorder="1" applyAlignment="1">
      <alignment horizontal="right"/>
    </xf>
    <xf numFmtId="164" fontId="4" fillId="2" borderId="6" xfId="2" applyFont="1" applyFill="1" applyBorder="1" applyAlignment="1">
      <alignment horizontal="right"/>
    </xf>
    <xf numFmtId="164" fontId="4" fillId="2" borderId="7" xfId="2" applyFont="1" applyFill="1" applyBorder="1" applyAlignment="1">
      <alignment horizontal="right"/>
    </xf>
    <xf numFmtId="164" fontId="4" fillId="3" borderId="27" xfId="2" applyFont="1" applyFill="1" applyBorder="1" applyAlignment="1">
      <alignment horizontal="right"/>
    </xf>
    <xf numFmtId="164" fontId="4" fillId="3" borderId="40" xfId="2" applyFont="1" applyFill="1" applyBorder="1" applyAlignment="1">
      <alignment horizontal="right"/>
    </xf>
    <xf numFmtId="49" fontId="4" fillId="0" borderId="2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164" fontId="4" fillId="2" borderId="27" xfId="2" applyFont="1" applyFill="1" applyBorder="1" applyAlignment="1">
      <alignment horizontal="right"/>
    </xf>
    <xf numFmtId="0" fontId="1" fillId="0" borderId="0" xfId="1" applyFont="1" applyAlignment="1">
      <alignment horizontal="left" wrapText="1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49" fontId="4" fillId="0" borderId="33" xfId="1" applyNumberFormat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right"/>
    </xf>
    <xf numFmtId="166" fontId="4" fillId="0" borderId="3" xfId="1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7" fontId="4" fillId="0" borderId="2" xfId="1" applyNumberFormat="1" applyFont="1" applyBorder="1" applyAlignment="1">
      <alignment horizontal="right"/>
    </xf>
    <xf numFmtId="167" fontId="4" fillId="0" borderId="3" xfId="1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164" fontId="4" fillId="0" borderId="2" xfId="2" applyFont="1" applyBorder="1" applyAlignment="1">
      <alignment horizontal="right"/>
    </xf>
    <xf numFmtId="164" fontId="4" fillId="0" borderId="3" xfId="2" applyFont="1" applyBorder="1" applyAlignment="1">
      <alignment horizontal="right"/>
    </xf>
    <xf numFmtId="164" fontId="4" fillId="0" borderId="4" xfId="2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9" fillId="0" borderId="0" xfId="1" applyFont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8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4" fillId="9" borderId="2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2" xfId="1" applyFont="1" applyFill="1" applyBorder="1" applyAlignment="1">
      <alignment horizontal="right"/>
    </xf>
    <xf numFmtId="0" fontId="4" fillId="9" borderId="3" xfId="1" applyFont="1" applyFill="1" applyBorder="1" applyAlignment="1">
      <alignment horizontal="right"/>
    </xf>
    <xf numFmtId="0" fontId="4" fillId="9" borderId="4" xfId="1" applyFont="1" applyFill="1" applyBorder="1" applyAlignment="1">
      <alignment horizontal="right"/>
    </xf>
    <xf numFmtId="164" fontId="4" fillId="9" borderId="2" xfId="1" applyNumberFormat="1" applyFont="1" applyFill="1" applyBorder="1" applyAlignment="1">
      <alignment horizontal="right"/>
    </xf>
    <xf numFmtId="0" fontId="4" fillId="0" borderId="8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4" fillId="0" borderId="9" xfId="1" applyFont="1" applyBorder="1" applyAlignment="1">
      <alignment horizontal="left" indent="1"/>
    </xf>
    <xf numFmtId="0" fontId="4" fillId="9" borderId="5" xfId="1" applyFont="1" applyFill="1" applyBorder="1" applyAlignment="1">
      <alignment horizontal="left"/>
    </xf>
    <xf numFmtId="0" fontId="4" fillId="9" borderId="6" xfId="1" applyFont="1" applyFill="1" applyBorder="1" applyAlignment="1">
      <alignment horizontal="left"/>
    </xf>
    <xf numFmtId="0" fontId="4" fillId="9" borderId="7" xfId="1" applyFont="1" applyFill="1" applyBorder="1" applyAlignment="1">
      <alignment horizontal="left"/>
    </xf>
    <xf numFmtId="164" fontId="4" fillId="9" borderId="5" xfId="1" applyNumberFormat="1" applyFont="1" applyFill="1" applyBorder="1" applyAlignment="1">
      <alignment horizontal="right"/>
    </xf>
    <xf numFmtId="0" fontId="4" fillId="9" borderId="6" xfId="1" applyFont="1" applyFill="1" applyBorder="1" applyAlignment="1">
      <alignment horizontal="right"/>
    </xf>
    <xf numFmtId="0" fontId="4" fillId="9" borderId="7" xfId="1" applyFont="1" applyFill="1" applyBorder="1" applyAlignment="1">
      <alignment horizontal="right"/>
    </xf>
    <xf numFmtId="0" fontId="4" fillId="9" borderId="8" xfId="1" applyFont="1" applyFill="1" applyBorder="1" applyAlignment="1">
      <alignment horizontal="right"/>
    </xf>
    <xf numFmtId="0" fontId="4" fillId="9" borderId="1" xfId="1" applyFont="1" applyFill="1" applyBorder="1" applyAlignment="1">
      <alignment horizontal="right"/>
    </xf>
    <xf numFmtId="0" fontId="4" fillId="9" borderId="9" xfId="1" applyFont="1" applyFill="1" applyBorder="1" applyAlignment="1">
      <alignment horizontal="right"/>
    </xf>
    <xf numFmtId="0" fontId="4" fillId="9" borderId="5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9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left"/>
    </xf>
    <xf numFmtId="0" fontId="4" fillId="9" borderId="1" xfId="1" applyFont="1" applyFill="1" applyBorder="1" applyAlignment="1">
      <alignment horizontal="left"/>
    </xf>
    <xf numFmtId="0" fontId="4" fillId="9" borderId="9" xfId="1" applyFont="1" applyFill="1" applyBorder="1" applyAlignment="1">
      <alignment horizontal="left"/>
    </xf>
    <xf numFmtId="0" fontId="4" fillId="0" borderId="5" xfId="1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7" xfId="1" applyFont="1" applyBorder="1" applyAlignment="1">
      <alignment horizontal="left" indent="1"/>
    </xf>
    <xf numFmtId="0" fontId="4" fillId="9" borderId="8" xfId="1" applyFont="1" applyFill="1" applyBorder="1" applyAlignment="1">
      <alignment horizontal="left" indent="1"/>
    </xf>
    <xf numFmtId="0" fontId="4" fillId="9" borderId="1" xfId="1" applyFont="1" applyFill="1" applyBorder="1" applyAlignment="1">
      <alignment horizontal="left" indent="1"/>
    </xf>
    <xf numFmtId="0" fontId="4" fillId="9" borderId="9" xfId="1" applyFont="1" applyFill="1" applyBorder="1" applyAlignment="1">
      <alignment horizontal="left" indent="1"/>
    </xf>
    <xf numFmtId="0" fontId="4" fillId="9" borderId="11" xfId="1" applyFont="1" applyFill="1" applyBorder="1" applyAlignment="1">
      <alignment horizontal="center" vertical="center"/>
    </xf>
    <xf numFmtId="0" fontId="4" fillId="9" borderId="0" xfId="1" applyFont="1" applyFill="1" applyBorder="1" applyAlignment="1">
      <alignment horizontal="center" vertical="center"/>
    </xf>
    <xf numFmtId="0" fontId="4" fillId="9" borderId="10" xfId="1" applyFont="1" applyFill="1" applyBorder="1" applyAlignment="1">
      <alignment horizontal="center" vertical="center"/>
    </xf>
    <xf numFmtId="0" fontId="4" fillId="9" borderId="5" xfId="1" applyFont="1" applyFill="1" applyBorder="1" applyAlignment="1">
      <alignment horizontal="left" indent="1"/>
    </xf>
    <xf numFmtId="0" fontId="4" fillId="9" borderId="6" xfId="1" applyFont="1" applyFill="1" applyBorder="1" applyAlignment="1">
      <alignment horizontal="left" indent="1"/>
    </xf>
    <xf numFmtId="0" fontId="4" fillId="9" borderId="7" xfId="1" applyFont="1" applyFill="1" applyBorder="1" applyAlignment="1">
      <alignment horizontal="left" indent="1"/>
    </xf>
    <xf numFmtId="0" fontId="4" fillId="9" borderId="11" xfId="1" applyFont="1" applyFill="1" applyBorder="1" applyAlignment="1">
      <alignment horizontal="left" indent="1"/>
    </xf>
    <xf numFmtId="0" fontId="4" fillId="9" borderId="0" xfId="1" applyFont="1" applyFill="1" applyBorder="1" applyAlignment="1">
      <alignment horizontal="left" indent="1"/>
    </xf>
    <xf numFmtId="0" fontId="4" fillId="9" borderId="10" xfId="1" applyFont="1" applyFill="1" applyBorder="1" applyAlignment="1">
      <alignment horizontal="left" indent="1"/>
    </xf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9" borderId="11" xfId="1" applyFont="1" applyFill="1" applyBorder="1" applyAlignment="1">
      <alignment horizontal="right"/>
    </xf>
    <xf numFmtId="0" fontId="4" fillId="9" borderId="0" xfId="1" applyFont="1" applyFill="1" applyBorder="1" applyAlignment="1">
      <alignment horizontal="right"/>
    </xf>
    <xf numFmtId="0" fontId="4" fillId="9" borderId="10" xfId="1" applyFont="1" applyFill="1" applyBorder="1" applyAlignment="1">
      <alignment horizontal="right"/>
    </xf>
    <xf numFmtId="0" fontId="4" fillId="0" borderId="2" xfId="1" applyFont="1" applyBorder="1" applyAlignment="1">
      <alignment horizontal="left" indent="1"/>
    </xf>
    <xf numFmtId="0" fontId="4" fillId="0" borderId="3" xfId="1" applyFont="1" applyBorder="1" applyAlignment="1">
      <alignment horizontal="left" indent="1"/>
    </xf>
    <xf numFmtId="0" fontId="4" fillId="0" borderId="4" xfId="1" applyFont="1" applyBorder="1" applyAlignment="1">
      <alignment horizontal="left" indent="1"/>
    </xf>
    <xf numFmtId="0" fontId="4" fillId="9" borderId="8" xfId="1" applyFont="1" applyFill="1" applyBorder="1" applyAlignment="1">
      <alignment horizontal="center"/>
    </xf>
    <xf numFmtId="0" fontId="4" fillId="9" borderId="1" xfId="1" applyFont="1" applyFill="1" applyBorder="1" applyAlignment="1">
      <alignment horizontal="center"/>
    </xf>
    <xf numFmtId="0" fontId="4" fillId="9" borderId="9" xfId="1" applyFont="1" applyFill="1" applyBorder="1" applyAlignment="1">
      <alignment horizontal="center"/>
    </xf>
    <xf numFmtId="164" fontId="4" fillId="9" borderId="8" xfId="1" applyNumberFormat="1" applyFont="1" applyFill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9" fillId="3" borderId="0" xfId="1" applyFont="1" applyFill="1" applyAlignment="1">
      <alignment horizontal="center"/>
    </xf>
    <xf numFmtId="0" fontId="4" fillId="0" borderId="8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2" fontId="4" fillId="0" borderId="8" xfId="1" applyNumberFormat="1" applyFont="1" applyBorder="1" applyAlignment="1">
      <alignment horizontal="right"/>
    </xf>
    <xf numFmtId="2" fontId="4" fillId="0" borderId="1" xfId="1" applyNumberFormat="1" applyFont="1" applyBorder="1" applyAlignment="1">
      <alignment horizontal="right"/>
    </xf>
    <xf numFmtId="2" fontId="4" fillId="0" borderId="9" xfId="1" applyNumberFormat="1" applyFont="1" applyBorder="1" applyAlignment="1">
      <alignment horizontal="right"/>
    </xf>
    <xf numFmtId="10" fontId="4" fillId="0" borderId="2" xfId="1" applyNumberFormat="1" applyFont="1" applyBorder="1" applyAlignment="1">
      <alignment horizontal="right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8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64" fontId="4" fillId="0" borderId="8" xfId="2" applyFont="1" applyFill="1" applyBorder="1" applyAlignment="1">
      <alignment horizontal="right"/>
    </xf>
    <xf numFmtId="164" fontId="4" fillId="0" borderId="1" xfId="2" applyFont="1" applyFill="1" applyBorder="1" applyAlignment="1">
      <alignment horizontal="right"/>
    </xf>
    <xf numFmtId="164" fontId="4" fillId="0" borderId="9" xfId="2" applyFont="1" applyFill="1" applyBorder="1" applyAlignment="1">
      <alignment horizontal="right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3" fontId="4" fillId="0" borderId="2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9" borderId="8" xfId="1" applyFont="1" applyFill="1" applyBorder="1" applyAlignment="1">
      <alignment horizontal="left" wrapText="1"/>
    </xf>
    <xf numFmtId="0" fontId="4" fillId="9" borderId="1" xfId="1" applyFont="1" applyFill="1" applyBorder="1" applyAlignment="1">
      <alignment horizontal="left" wrapText="1"/>
    </xf>
    <xf numFmtId="0" fontId="4" fillId="9" borderId="9" xfId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workbookViewId="0">
      <selection activeCell="AJ5" sqref="AJ5:BL5"/>
    </sheetView>
  </sheetViews>
  <sheetFormatPr defaultColWidth="1.42578125" defaultRowHeight="15.75"/>
  <cols>
    <col min="1" max="16384" width="1.42578125" style="1"/>
  </cols>
  <sheetData>
    <row r="1" spans="1:99">
      <c r="CU1" s="47" t="s">
        <v>0</v>
      </c>
    </row>
    <row r="3" spans="1:99" s="3" customFormat="1" ht="18.7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</row>
    <row r="4" spans="1:99" s="3" customFormat="1" ht="18.75">
      <c r="AL4" s="5" t="s">
        <v>2</v>
      </c>
      <c r="AN4" s="159" t="s">
        <v>429</v>
      </c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>
        <v>20</v>
      </c>
      <c r="BE4" s="160"/>
      <c r="BF4" s="160"/>
      <c r="BG4" s="159" t="s">
        <v>428</v>
      </c>
      <c r="BH4" s="159"/>
      <c r="BI4" s="159"/>
      <c r="BK4" s="3" t="s">
        <v>3</v>
      </c>
    </row>
    <row r="5" spans="1:99" s="6" customFormat="1" ht="10.5">
      <c r="AJ5" s="161" t="s">
        <v>4</v>
      </c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</row>
    <row r="7" spans="1:99" s="52" customFormat="1">
      <c r="A7" s="155" t="s">
        <v>5</v>
      </c>
      <c r="B7" s="156"/>
      <c r="C7" s="156"/>
      <c r="D7" s="156"/>
      <c r="E7" s="157"/>
      <c r="F7" s="155" t="s">
        <v>6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7"/>
      <c r="BP7" s="155" t="s">
        <v>7</v>
      </c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7"/>
    </row>
    <row r="8" spans="1:99" s="52" customFormat="1">
      <c r="A8" s="155">
        <v>1</v>
      </c>
      <c r="B8" s="156"/>
      <c r="C8" s="156"/>
      <c r="D8" s="156"/>
      <c r="E8" s="157"/>
      <c r="F8" s="155">
        <v>2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7"/>
      <c r="BP8" s="155">
        <v>3</v>
      </c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7"/>
    </row>
    <row r="9" spans="1:99">
      <c r="A9" s="119"/>
      <c r="B9" s="120"/>
      <c r="C9" s="120"/>
      <c r="D9" s="120"/>
      <c r="E9" s="121"/>
      <c r="F9" s="119" t="s">
        <v>8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1"/>
      <c r="BP9" s="125">
        <v>6112.1</v>
      </c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7"/>
    </row>
    <row r="10" spans="1:99">
      <c r="A10" s="128"/>
      <c r="B10" s="129"/>
      <c r="C10" s="129"/>
      <c r="D10" s="129"/>
      <c r="E10" s="130"/>
      <c r="F10" s="146" t="s">
        <v>9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8"/>
      <c r="BP10" s="137">
        <v>3901.37</v>
      </c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1:99">
      <c r="A11" s="131"/>
      <c r="B11" s="132"/>
      <c r="C11" s="132"/>
      <c r="D11" s="132"/>
      <c r="E11" s="133"/>
      <c r="F11" s="149" t="s">
        <v>10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1"/>
      <c r="BP11" s="140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2"/>
    </row>
    <row r="12" spans="1:99">
      <c r="A12" s="128"/>
      <c r="B12" s="129"/>
      <c r="C12" s="129"/>
      <c r="D12" s="129"/>
      <c r="E12" s="130"/>
      <c r="F12" s="134" t="s">
        <v>11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6"/>
      <c r="BP12" s="137">
        <v>0</v>
      </c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9"/>
    </row>
    <row r="13" spans="1:99">
      <c r="A13" s="131"/>
      <c r="B13" s="132"/>
      <c r="C13" s="132"/>
      <c r="D13" s="132"/>
      <c r="E13" s="133"/>
      <c r="F13" s="143" t="s">
        <v>12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5"/>
      <c r="BP13" s="140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</row>
    <row r="14" spans="1:99">
      <c r="A14" s="119"/>
      <c r="B14" s="120"/>
      <c r="C14" s="120"/>
      <c r="D14" s="120"/>
      <c r="E14" s="121"/>
      <c r="F14" s="122" t="s">
        <v>13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4"/>
      <c r="BP14" s="125">
        <v>2210.73</v>
      </c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</row>
    <row r="15" spans="1:99">
      <c r="A15" s="128"/>
      <c r="B15" s="129"/>
      <c r="C15" s="129"/>
      <c r="D15" s="129"/>
      <c r="E15" s="130"/>
      <c r="F15" s="134" t="s">
        <v>11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6"/>
      <c r="BP15" s="137">
        <v>362845</v>
      </c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9"/>
    </row>
    <row r="16" spans="1:99">
      <c r="A16" s="131"/>
      <c r="B16" s="132"/>
      <c r="C16" s="132"/>
      <c r="D16" s="132"/>
      <c r="E16" s="133"/>
      <c r="F16" s="143" t="s">
        <v>12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5"/>
      <c r="BP16" s="140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2"/>
    </row>
    <row r="17" spans="1:99">
      <c r="A17" s="119"/>
      <c r="B17" s="120"/>
      <c r="C17" s="120"/>
      <c r="D17" s="120"/>
      <c r="E17" s="121"/>
      <c r="F17" s="119" t="s">
        <v>14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1"/>
      <c r="BP17" s="125">
        <v>956.27</v>
      </c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7"/>
    </row>
    <row r="18" spans="1:99">
      <c r="A18" s="128"/>
      <c r="B18" s="129"/>
      <c r="C18" s="129"/>
      <c r="D18" s="129"/>
      <c r="E18" s="130"/>
      <c r="F18" s="146" t="s">
        <v>9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8"/>
      <c r="BP18" s="137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9"/>
    </row>
    <row r="19" spans="1:99">
      <c r="A19" s="131"/>
      <c r="B19" s="132"/>
      <c r="C19" s="132"/>
      <c r="D19" s="132"/>
      <c r="E19" s="133"/>
      <c r="F19" s="149" t="s">
        <v>15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1"/>
      <c r="BP19" s="140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2"/>
    </row>
    <row r="20" spans="1:99">
      <c r="A20" s="128"/>
      <c r="B20" s="129"/>
      <c r="C20" s="129"/>
      <c r="D20" s="129"/>
      <c r="E20" s="130"/>
      <c r="F20" s="134" t="s">
        <v>11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6"/>
      <c r="BP20" s="137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9"/>
    </row>
    <row r="21" spans="1:99">
      <c r="A21" s="131"/>
      <c r="B21" s="132"/>
      <c r="C21" s="132"/>
      <c r="D21" s="132"/>
      <c r="E21" s="133"/>
      <c r="F21" s="143" t="s">
        <v>16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5"/>
      <c r="BP21" s="140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2"/>
    </row>
    <row r="22" spans="1:99">
      <c r="A22" s="119"/>
      <c r="B22" s="120"/>
      <c r="C22" s="120"/>
      <c r="D22" s="120"/>
      <c r="E22" s="121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4"/>
      <c r="BP22" s="125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7"/>
    </row>
    <row r="23" spans="1:99">
      <c r="A23" s="119"/>
      <c r="B23" s="120"/>
      <c r="C23" s="120"/>
      <c r="D23" s="120"/>
      <c r="E23" s="121"/>
      <c r="F23" s="152" t="s">
        <v>17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4"/>
      <c r="BP23" s="125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7"/>
    </row>
    <row r="24" spans="1:99">
      <c r="A24" s="119"/>
      <c r="B24" s="120"/>
      <c r="C24" s="120"/>
      <c r="D24" s="120"/>
      <c r="E24" s="121"/>
      <c r="F24" s="122" t="s">
        <v>18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4"/>
      <c r="BP24" s="125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7"/>
    </row>
    <row r="25" spans="1:99">
      <c r="A25" s="119"/>
      <c r="B25" s="120"/>
      <c r="C25" s="120"/>
      <c r="D25" s="120"/>
      <c r="E25" s="121"/>
      <c r="F25" s="122" t="s">
        <v>19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4"/>
      <c r="BP25" s="125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7"/>
    </row>
    <row r="26" spans="1:99">
      <c r="A26" s="119"/>
      <c r="B26" s="120"/>
      <c r="C26" s="120"/>
      <c r="D26" s="120"/>
      <c r="E26" s="121"/>
      <c r="F26" s="122" t="s">
        <v>20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4"/>
      <c r="BP26" s="125">
        <v>956.27</v>
      </c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>
      <c r="A27" s="119"/>
      <c r="B27" s="120"/>
      <c r="C27" s="120"/>
      <c r="D27" s="120"/>
      <c r="E27" s="121"/>
      <c r="F27" s="119" t="s">
        <v>21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1"/>
      <c r="BP27" s="125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1:99">
      <c r="A28" s="128"/>
      <c r="B28" s="129"/>
      <c r="C28" s="129"/>
      <c r="D28" s="129"/>
      <c r="E28" s="130"/>
      <c r="F28" s="146" t="s">
        <v>9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8"/>
      <c r="BP28" s="137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9"/>
    </row>
    <row r="29" spans="1:99">
      <c r="A29" s="131"/>
      <c r="B29" s="132"/>
      <c r="C29" s="132"/>
      <c r="D29" s="132"/>
      <c r="E29" s="133"/>
      <c r="F29" s="149" t="s">
        <v>22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1"/>
      <c r="BP29" s="140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2"/>
    </row>
    <row r="30" spans="1:99">
      <c r="A30" s="119"/>
      <c r="B30" s="120"/>
      <c r="C30" s="120"/>
      <c r="D30" s="120"/>
      <c r="E30" s="121"/>
      <c r="F30" s="122" t="s">
        <v>23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4"/>
      <c r="BP30" s="125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7"/>
    </row>
    <row r="31" spans="1:99">
      <c r="A31" s="128"/>
      <c r="B31" s="129"/>
      <c r="C31" s="129"/>
      <c r="D31" s="129"/>
      <c r="E31" s="130"/>
      <c r="F31" s="134" t="s">
        <v>11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6"/>
      <c r="BP31" s="137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9"/>
    </row>
    <row r="32" spans="1:99">
      <c r="A32" s="131"/>
      <c r="B32" s="132"/>
      <c r="C32" s="132"/>
      <c r="D32" s="132"/>
      <c r="E32" s="133"/>
      <c r="F32" s="143" t="s">
        <v>24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5"/>
      <c r="BP32" s="140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2"/>
    </row>
  </sheetData>
  <mergeCells count="69">
    <mergeCell ref="A7:E7"/>
    <mergeCell ref="F7:BO7"/>
    <mergeCell ref="BP7:CU7"/>
    <mergeCell ref="A3:CU3"/>
    <mergeCell ref="AN4:BC4"/>
    <mergeCell ref="BD4:BF4"/>
    <mergeCell ref="BG4:BI4"/>
    <mergeCell ref="AJ5:BL5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ageMargins left="0.39370078740157483" right="0.39370078740157483" top="0.78740157480314965" bottom="0.39370078740157483" header="0.27559055118110237" footer="0.27559055118110237"/>
  <pageSetup paperSize="9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M54"/>
  <sheetViews>
    <sheetView tabSelected="1" topLeftCell="A13" workbookViewId="0">
      <selection activeCell="BP39" sqref="BP39:CB39"/>
    </sheetView>
  </sheetViews>
  <sheetFormatPr defaultColWidth="1.140625" defaultRowHeight="12.75"/>
  <cols>
    <col min="1" max="116" width="1.140625" style="45"/>
    <col min="117" max="117" width="13.5703125" style="45" bestFit="1" customWidth="1"/>
    <col min="118" max="16384" width="1.140625" style="45"/>
  </cols>
  <sheetData>
    <row r="1" spans="1:81" s="94" customFormat="1" ht="15.75">
      <c r="A1" s="409" t="s">
        <v>334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</row>
    <row r="2" spans="1:81" s="97" customFormat="1" ht="9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1" s="94" customFormat="1" ht="15.75">
      <c r="A3" s="94" t="s">
        <v>249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484" t="s">
        <v>368</v>
      </c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</row>
    <row r="4" spans="1:81" s="97" customFormat="1" ht="9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1" s="94" customFormat="1" ht="15.75">
      <c r="A5" s="94" t="s">
        <v>248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483" t="s">
        <v>385</v>
      </c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  <c r="BF5" s="483"/>
      <c r="BG5" s="483"/>
      <c r="BH5" s="483"/>
      <c r="BI5" s="483"/>
      <c r="BJ5" s="483"/>
      <c r="BK5" s="483"/>
      <c r="BL5" s="483"/>
      <c r="BM5" s="483"/>
      <c r="BN5" s="483"/>
      <c r="BO5" s="483"/>
      <c r="BP5" s="483"/>
      <c r="BQ5" s="483"/>
      <c r="BR5" s="483"/>
      <c r="BS5" s="483"/>
      <c r="BT5" s="483"/>
      <c r="BU5" s="483"/>
      <c r="BV5" s="483"/>
      <c r="BW5" s="483"/>
      <c r="BX5" s="483"/>
      <c r="BY5" s="483"/>
      <c r="BZ5" s="483"/>
      <c r="CA5" s="483"/>
      <c r="CB5" s="483"/>
    </row>
    <row r="6" spans="1:81" s="94" customFormat="1" ht="15.7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</row>
    <row r="7" spans="1:81" s="94" customFormat="1" ht="15.75">
      <c r="A7" s="409" t="s">
        <v>333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</row>
    <row r="9" spans="1:81">
      <c r="A9" s="486" t="s">
        <v>246</v>
      </c>
      <c r="B9" s="487"/>
      <c r="C9" s="487"/>
      <c r="D9" s="488"/>
      <c r="E9" s="486" t="s">
        <v>300</v>
      </c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8"/>
      <c r="AJ9" s="486" t="s">
        <v>298</v>
      </c>
      <c r="AK9" s="487"/>
      <c r="AL9" s="487"/>
      <c r="AM9" s="487"/>
      <c r="AN9" s="487"/>
      <c r="AO9" s="487"/>
      <c r="AP9" s="487"/>
      <c r="AQ9" s="487"/>
      <c r="AR9" s="487"/>
      <c r="AS9" s="487"/>
      <c r="AT9" s="488"/>
      <c r="AU9" s="486" t="s">
        <v>298</v>
      </c>
      <c r="AV9" s="487"/>
      <c r="AW9" s="487"/>
      <c r="AX9" s="487"/>
      <c r="AY9" s="487"/>
      <c r="AZ9" s="487"/>
      <c r="BA9" s="487"/>
      <c r="BB9" s="487"/>
      <c r="BC9" s="487"/>
      <c r="BD9" s="488"/>
      <c r="BE9" s="486" t="s">
        <v>311</v>
      </c>
      <c r="BF9" s="487"/>
      <c r="BG9" s="487"/>
      <c r="BH9" s="487"/>
      <c r="BI9" s="487"/>
      <c r="BJ9" s="487"/>
      <c r="BK9" s="487"/>
      <c r="BL9" s="487"/>
      <c r="BM9" s="487"/>
      <c r="BN9" s="487"/>
      <c r="BO9" s="488"/>
      <c r="BP9" s="486" t="s">
        <v>296</v>
      </c>
      <c r="BQ9" s="487"/>
      <c r="BR9" s="487"/>
      <c r="BS9" s="487"/>
      <c r="BT9" s="487"/>
      <c r="BU9" s="487"/>
      <c r="BV9" s="487"/>
      <c r="BW9" s="487"/>
      <c r="BX9" s="487"/>
      <c r="BY9" s="487"/>
      <c r="BZ9" s="487"/>
      <c r="CA9" s="487"/>
      <c r="CB9" s="488"/>
      <c r="CC9" s="114"/>
    </row>
    <row r="10" spans="1:81">
      <c r="A10" s="480" t="s">
        <v>239</v>
      </c>
      <c r="B10" s="481"/>
      <c r="C10" s="481"/>
      <c r="D10" s="482"/>
      <c r="E10" s="480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2"/>
      <c r="AJ10" s="480" t="s">
        <v>332</v>
      </c>
      <c r="AK10" s="481"/>
      <c r="AL10" s="481"/>
      <c r="AM10" s="481"/>
      <c r="AN10" s="481"/>
      <c r="AO10" s="481"/>
      <c r="AP10" s="481"/>
      <c r="AQ10" s="481"/>
      <c r="AR10" s="481"/>
      <c r="AS10" s="481"/>
      <c r="AT10" s="482"/>
      <c r="AU10" s="480" t="s">
        <v>331</v>
      </c>
      <c r="AV10" s="481"/>
      <c r="AW10" s="481"/>
      <c r="AX10" s="481"/>
      <c r="AY10" s="481"/>
      <c r="AZ10" s="481"/>
      <c r="BA10" s="481"/>
      <c r="BB10" s="481"/>
      <c r="BC10" s="481"/>
      <c r="BD10" s="482"/>
      <c r="BE10" s="480" t="s">
        <v>330</v>
      </c>
      <c r="BF10" s="481"/>
      <c r="BG10" s="481"/>
      <c r="BH10" s="481"/>
      <c r="BI10" s="481"/>
      <c r="BJ10" s="481"/>
      <c r="BK10" s="481"/>
      <c r="BL10" s="481"/>
      <c r="BM10" s="481"/>
      <c r="BN10" s="481"/>
      <c r="BO10" s="482"/>
      <c r="BP10" s="480" t="s">
        <v>293</v>
      </c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2"/>
      <c r="CC10" s="114"/>
    </row>
    <row r="11" spans="1:81">
      <c r="A11" s="480"/>
      <c r="B11" s="481"/>
      <c r="C11" s="481"/>
      <c r="D11" s="482"/>
      <c r="E11" s="480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2"/>
      <c r="AJ11" s="480"/>
      <c r="AK11" s="481"/>
      <c r="AL11" s="481"/>
      <c r="AM11" s="481"/>
      <c r="AN11" s="481"/>
      <c r="AO11" s="481"/>
      <c r="AP11" s="481"/>
      <c r="AQ11" s="481"/>
      <c r="AR11" s="481"/>
      <c r="AS11" s="481"/>
      <c r="AT11" s="482"/>
      <c r="AU11" s="480" t="s">
        <v>329</v>
      </c>
      <c r="AV11" s="481"/>
      <c r="AW11" s="481"/>
      <c r="AX11" s="481"/>
      <c r="AY11" s="481"/>
      <c r="AZ11" s="481"/>
      <c r="BA11" s="481"/>
      <c r="BB11" s="481"/>
      <c r="BC11" s="481"/>
      <c r="BD11" s="482"/>
      <c r="BE11" s="480" t="s">
        <v>279</v>
      </c>
      <c r="BF11" s="481"/>
      <c r="BG11" s="481"/>
      <c r="BH11" s="481"/>
      <c r="BI11" s="481"/>
      <c r="BJ11" s="481"/>
      <c r="BK11" s="481"/>
      <c r="BL11" s="481"/>
      <c r="BM11" s="481"/>
      <c r="BN11" s="481"/>
      <c r="BO11" s="482"/>
      <c r="BP11" s="480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2"/>
      <c r="CC11" s="114"/>
    </row>
    <row r="12" spans="1:81">
      <c r="A12" s="519"/>
      <c r="B12" s="520"/>
      <c r="C12" s="520"/>
      <c r="D12" s="521"/>
      <c r="E12" s="519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1"/>
      <c r="AJ12" s="519"/>
      <c r="AK12" s="520"/>
      <c r="AL12" s="520"/>
      <c r="AM12" s="520"/>
      <c r="AN12" s="520"/>
      <c r="AO12" s="520"/>
      <c r="AP12" s="520"/>
      <c r="AQ12" s="520"/>
      <c r="AR12" s="520"/>
      <c r="AS12" s="520"/>
      <c r="AT12" s="521"/>
      <c r="AU12" s="519"/>
      <c r="AV12" s="520"/>
      <c r="AW12" s="520"/>
      <c r="AX12" s="520"/>
      <c r="AY12" s="520"/>
      <c r="AZ12" s="520"/>
      <c r="BA12" s="520"/>
      <c r="BB12" s="520"/>
      <c r="BC12" s="520"/>
      <c r="BD12" s="521"/>
      <c r="BE12" s="519"/>
      <c r="BF12" s="520"/>
      <c r="BG12" s="520"/>
      <c r="BH12" s="520"/>
      <c r="BI12" s="520"/>
      <c r="BJ12" s="520"/>
      <c r="BK12" s="520"/>
      <c r="BL12" s="520"/>
      <c r="BM12" s="520"/>
      <c r="BN12" s="520"/>
      <c r="BO12" s="521"/>
      <c r="BP12" s="519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1"/>
      <c r="CC12" s="114"/>
    </row>
    <row r="13" spans="1:81">
      <c r="A13" s="519">
        <v>1</v>
      </c>
      <c r="B13" s="520"/>
      <c r="C13" s="520"/>
      <c r="D13" s="521"/>
      <c r="E13" s="519">
        <v>2</v>
      </c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1"/>
      <c r="AJ13" s="519">
        <v>3</v>
      </c>
      <c r="AK13" s="520"/>
      <c r="AL13" s="520"/>
      <c r="AM13" s="520"/>
      <c r="AN13" s="520"/>
      <c r="AO13" s="520"/>
      <c r="AP13" s="520"/>
      <c r="AQ13" s="520"/>
      <c r="AR13" s="520"/>
      <c r="AS13" s="520"/>
      <c r="AT13" s="521"/>
      <c r="AU13" s="519">
        <v>4</v>
      </c>
      <c r="AV13" s="520"/>
      <c r="AW13" s="520"/>
      <c r="AX13" s="520"/>
      <c r="AY13" s="520"/>
      <c r="AZ13" s="520"/>
      <c r="BA13" s="520"/>
      <c r="BB13" s="520"/>
      <c r="BC13" s="520"/>
      <c r="BD13" s="521"/>
      <c r="BE13" s="519">
        <v>5</v>
      </c>
      <c r="BF13" s="520"/>
      <c r="BG13" s="520"/>
      <c r="BH13" s="520"/>
      <c r="BI13" s="520"/>
      <c r="BJ13" s="520"/>
      <c r="BK13" s="520"/>
      <c r="BL13" s="520"/>
      <c r="BM13" s="520"/>
      <c r="BN13" s="520"/>
      <c r="BO13" s="521"/>
      <c r="BP13" s="519">
        <v>6</v>
      </c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1"/>
      <c r="CC13" s="114"/>
    </row>
    <row r="14" spans="1:81">
      <c r="A14" s="503"/>
      <c r="B14" s="504"/>
      <c r="C14" s="504"/>
      <c r="D14" s="505"/>
      <c r="E14" s="503" t="s">
        <v>361</v>
      </c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5"/>
      <c r="AJ14" s="506">
        <v>1</v>
      </c>
      <c r="AK14" s="507"/>
      <c r="AL14" s="507"/>
      <c r="AM14" s="507"/>
      <c r="AN14" s="507"/>
      <c r="AO14" s="507"/>
      <c r="AP14" s="507"/>
      <c r="AQ14" s="507"/>
      <c r="AR14" s="507"/>
      <c r="AS14" s="507"/>
      <c r="AT14" s="508"/>
      <c r="AU14" s="506">
        <v>12</v>
      </c>
      <c r="AV14" s="507"/>
      <c r="AW14" s="507"/>
      <c r="AX14" s="507"/>
      <c r="AY14" s="507"/>
      <c r="AZ14" s="507"/>
      <c r="BA14" s="507"/>
      <c r="BB14" s="507"/>
      <c r="BC14" s="507"/>
      <c r="BD14" s="508"/>
      <c r="BE14" s="509">
        <f>BP14/AU14/AJ14</f>
        <v>2500</v>
      </c>
      <c r="BF14" s="507"/>
      <c r="BG14" s="507"/>
      <c r="BH14" s="507"/>
      <c r="BI14" s="507"/>
      <c r="BJ14" s="507"/>
      <c r="BK14" s="507"/>
      <c r="BL14" s="507"/>
      <c r="BM14" s="507"/>
      <c r="BN14" s="507"/>
      <c r="BO14" s="508"/>
      <c r="BP14" s="522">
        <f>'таб №2'!E38</f>
        <v>30000</v>
      </c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4"/>
      <c r="CC14" s="114"/>
    </row>
    <row r="15" spans="1:81">
      <c r="A15" s="503"/>
      <c r="B15" s="504"/>
      <c r="C15" s="504"/>
      <c r="D15" s="505"/>
      <c r="E15" s="503" t="s">
        <v>363</v>
      </c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5"/>
      <c r="AJ15" s="506"/>
      <c r="AK15" s="507"/>
      <c r="AL15" s="507"/>
      <c r="AM15" s="507"/>
      <c r="AN15" s="507"/>
      <c r="AO15" s="507"/>
      <c r="AP15" s="507"/>
      <c r="AQ15" s="507"/>
      <c r="AR15" s="507"/>
      <c r="AS15" s="507"/>
      <c r="AT15" s="508"/>
      <c r="AU15" s="506"/>
      <c r="AV15" s="507"/>
      <c r="AW15" s="507"/>
      <c r="AX15" s="507"/>
      <c r="AY15" s="507"/>
      <c r="AZ15" s="507"/>
      <c r="BA15" s="507"/>
      <c r="BB15" s="507"/>
      <c r="BC15" s="507"/>
      <c r="BD15" s="508"/>
      <c r="BE15" s="509"/>
      <c r="BF15" s="507"/>
      <c r="BG15" s="507"/>
      <c r="BH15" s="507"/>
      <c r="BI15" s="507"/>
      <c r="BJ15" s="507"/>
      <c r="BK15" s="507"/>
      <c r="BL15" s="507"/>
      <c r="BM15" s="507"/>
      <c r="BN15" s="507"/>
      <c r="BO15" s="508"/>
      <c r="BP15" s="522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4"/>
      <c r="CC15" s="114"/>
    </row>
    <row r="16" spans="1:81">
      <c r="A16" s="503"/>
      <c r="B16" s="504"/>
      <c r="C16" s="504"/>
      <c r="D16" s="505"/>
      <c r="E16" s="503" t="s">
        <v>362</v>
      </c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5"/>
      <c r="AJ16" s="506"/>
      <c r="AK16" s="507"/>
      <c r="AL16" s="507"/>
      <c r="AM16" s="507"/>
      <c r="AN16" s="507"/>
      <c r="AO16" s="507"/>
      <c r="AP16" s="507"/>
      <c r="AQ16" s="507"/>
      <c r="AR16" s="507"/>
      <c r="AS16" s="507"/>
      <c r="AT16" s="508"/>
      <c r="AU16" s="506"/>
      <c r="AV16" s="507"/>
      <c r="AW16" s="507"/>
      <c r="AX16" s="507"/>
      <c r="AY16" s="507"/>
      <c r="AZ16" s="507"/>
      <c r="BA16" s="507"/>
      <c r="BB16" s="507"/>
      <c r="BC16" s="507"/>
      <c r="BD16" s="508"/>
      <c r="BE16" s="509"/>
      <c r="BF16" s="507"/>
      <c r="BG16" s="507"/>
      <c r="BH16" s="507"/>
      <c r="BI16" s="507"/>
      <c r="BJ16" s="507"/>
      <c r="BK16" s="507"/>
      <c r="BL16" s="507"/>
      <c r="BM16" s="507"/>
      <c r="BN16" s="507"/>
      <c r="BO16" s="508"/>
      <c r="BP16" s="522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4"/>
      <c r="CC16" s="114"/>
    </row>
    <row r="17" spans="1:81">
      <c r="A17" s="503"/>
      <c r="B17" s="504"/>
      <c r="C17" s="504"/>
      <c r="D17" s="505"/>
      <c r="E17" s="510" t="s">
        <v>220</v>
      </c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2"/>
      <c r="AJ17" s="513" t="s">
        <v>31</v>
      </c>
      <c r="AK17" s="514"/>
      <c r="AL17" s="514"/>
      <c r="AM17" s="514"/>
      <c r="AN17" s="514"/>
      <c r="AO17" s="514"/>
      <c r="AP17" s="514"/>
      <c r="AQ17" s="514"/>
      <c r="AR17" s="514"/>
      <c r="AS17" s="514"/>
      <c r="AT17" s="515"/>
      <c r="AU17" s="513" t="s">
        <v>31</v>
      </c>
      <c r="AV17" s="514"/>
      <c r="AW17" s="514"/>
      <c r="AX17" s="514"/>
      <c r="AY17" s="514"/>
      <c r="AZ17" s="514"/>
      <c r="BA17" s="514"/>
      <c r="BB17" s="514"/>
      <c r="BC17" s="514"/>
      <c r="BD17" s="515"/>
      <c r="BE17" s="513" t="s">
        <v>31</v>
      </c>
      <c r="BF17" s="514"/>
      <c r="BG17" s="514"/>
      <c r="BH17" s="514"/>
      <c r="BI17" s="514"/>
      <c r="BJ17" s="514"/>
      <c r="BK17" s="514"/>
      <c r="BL17" s="514"/>
      <c r="BM17" s="514"/>
      <c r="BN17" s="514"/>
      <c r="BO17" s="515"/>
      <c r="BP17" s="509">
        <f>SUM(BP14:CB16)</f>
        <v>30000</v>
      </c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8"/>
      <c r="CC17" s="114"/>
    </row>
    <row r="18" spans="1:81" s="1" customFormat="1" ht="15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</row>
    <row r="19" spans="1:81" s="94" customFormat="1" ht="15.75">
      <c r="A19" s="485" t="s">
        <v>328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116"/>
    </row>
    <row r="20" spans="1:8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</row>
    <row r="21" spans="1:81">
      <c r="A21" s="486" t="s">
        <v>246</v>
      </c>
      <c r="B21" s="487"/>
      <c r="C21" s="487"/>
      <c r="D21" s="488"/>
      <c r="E21" s="486" t="s">
        <v>300</v>
      </c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8"/>
      <c r="AN21" s="486" t="s">
        <v>298</v>
      </c>
      <c r="AO21" s="487"/>
      <c r="AP21" s="487"/>
      <c r="AQ21" s="487"/>
      <c r="AR21" s="487"/>
      <c r="AS21" s="487"/>
      <c r="AT21" s="487"/>
      <c r="AU21" s="487"/>
      <c r="AV21" s="488"/>
      <c r="AW21" s="486" t="s">
        <v>327</v>
      </c>
      <c r="AX21" s="487"/>
      <c r="AY21" s="487"/>
      <c r="AZ21" s="487"/>
      <c r="BA21" s="487"/>
      <c r="BB21" s="487"/>
      <c r="BC21" s="487"/>
      <c r="BD21" s="487"/>
      <c r="BE21" s="487"/>
      <c r="BF21" s="487"/>
      <c r="BG21" s="487"/>
      <c r="BH21" s="487"/>
      <c r="BI21" s="488"/>
      <c r="BJ21" s="486" t="s">
        <v>296</v>
      </c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8"/>
      <c r="CC21" s="114"/>
    </row>
    <row r="22" spans="1:81">
      <c r="A22" s="480" t="s">
        <v>239</v>
      </c>
      <c r="B22" s="481"/>
      <c r="C22" s="481"/>
      <c r="D22" s="482"/>
      <c r="E22" s="480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2"/>
      <c r="AN22" s="480" t="s">
        <v>326</v>
      </c>
      <c r="AO22" s="481"/>
      <c r="AP22" s="481"/>
      <c r="AQ22" s="481"/>
      <c r="AR22" s="481"/>
      <c r="AS22" s="481"/>
      <c r="AT22" s="481"/>
      <c r="AU22" s="481"/>
      <c r="AV22" s="482"/>
      <c r="AW22" s="480" t="s">
        <v>325</v>
      </c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2"/>
      <c r="BJ22" s="480" t="s">
        <v>324</v>
      </c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2"/>
      <c r="CC22" s="114"/>
    </row>
    <row r="23" spans="1:81">
      <c r="A23" s="480"/>
      <c r="B23" s="481"/>
      <c r="C23" s="481"/>
      <c r="D23" s="482"/>
      <c r="E23" s="480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2"/>
      <c r="AN23" s="480" t="s">
        <v>323</v>
      </c>
      <c r="AO23" s="481"/>
      <c r="AP23" s="481"/>
      <c r="AQ23" s="481"/>
      <c r="AR23" s="481"/>
      <c r="AS23" s="481"/>
      <c r="AT23" s="481"/>
      <c r="AU23" s="481"/>
      <c r="AV23" s="482"/>
      <c r="AW23" s="480" t="s">
        <v>279</v>
      </c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2"/>
      <c r="BJ23" s="480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2"/>
      <c r="CC23" s="114"/>
    </row>
    <row r="24" spans="1:81">
      <c r="A24" s="480"/>
      <c r="B24" s="481"/>
      <c r="C24" s="481"/>
      <c r="D24" s="482"/>
      <c r="E24" s="480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2"/>
      <c r="AN24" s="480"/>
      <c r="AO24" s="481"/>
      <c r="AP24" s="481"/>
      <c r="AQ24" s="481"/>
      <c r="AR24" s="481"/>
      <c r="AS24" s="481"/>
      <c r="AT24" s="481"/>
      <c r="AU24" s="481"/>
      <c r="AV24" s="482"/>
      <c r="AW24" s="480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2"/>
      <c r="BJ24" s="480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2"/>
      <c r="CC24" s="114"/>
    </row>
    <row r="25" spans="1:81">
      <c r="A25" s="412">
        <v>1</v>
      </c>
      <c r="B25" s="413"/>
      <c r="C25" s="413"/>
      <c r="D25" s="414"/>
      <c r="E25" s="412">
        <v>2</v>
      </c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4"/>
      <c r="AN25" s="412">
        <v>3</v>
      </c>
      <c r="AO25" s="413"/>
      <c r="AP25" s="413"/>
      <c r="AQ25" s="413"/>
      <c r="AR25" s="413"/>
      <c r="AS25" s="413"/>
      <c r="AT25" s="413"/>
      <c r="AU25" s="413"/>
      <c r="AV25" s="414"/>
      <c r="AW25" s="412">
        <v>4</v>
      </c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4"/>
      <c r="BJ25" s="412">
        <v>5</v>
      </c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4"/>
      <c r="CC25" s="114"/>
    </row>
    <row r="26" spans="1:81">
      <c r="A26" s="503"/>
      <c r="B26" s="504"/>
      <c r="C26" s="504"/>
      <c r="D26" s="505"/>
      <c r="E26" s="503" t="str">
        <f>'таб №2'!A41</f>
        <v xml:space="preserve">  расходы по оплате транспортных услуг</v>
      </c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5"/>
      <c r="AN26" s="510">
        <v>1</v>
      </c>
      <c r="AO26" s="511"/>
      <c r="AP26" s="511"/>
      <c r="AQ26" s="511"/>
      <c r="AR26" s="511"/>
      <c r="AS26" s="511"/>
      <c r="AT26" s="511"/>
      <c r="AU26" s="511"/>
      <c r="AV26" s="512"/>
      <c r="AW26" s="506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8"/>
      <c r="BJ26" s="509">
        <f>'таб №2'!D41</f>
        <v>0</v>
      </c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8"/>
      <c r="CC26" s="114"/>
    </row>
    <row r="27" spans="1:81">
      <c r="A27" s="503"/>
      <c r="B27" s="504"/>
      <c r="C27" s="504"/>
      <c r="D27" s="505"/>
      <c r="E27" s="503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5"/>
      <c r="AN27" s="510"/>
      <c r="AO27" s="511"/>
      <c r="AP27" s="511"/>
      <c r="AQ27" s="511"/>
      <c r="AR27" s="511"/>
      <c r="AS27" s="511"/>
      <c r="AT27" s="511"/>
      <c r="AU27" s="511"/>
      <c r="AV27" s="512"/>
      <c r="AW27" s="506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8"/>
      <c r="BJ27" s="506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8"/>
      <c r="CC27" s="114"/>
    </row>
    <row r="28" spans="1:81">
      <c r="A28" s="503"/>
      <c r="B28" s="504"/>
      <c r="C28" s="504"/>
      <c r="D28" s="505"/>
      <c r="E28" s="510" t="s">
        <v>220</v>
      </c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2"/>
      <c r="AN28" s="510"/>
      <c r="AO28" s="511"/>
      <c r="AP28" s="511"/>
      <c r="AQ28" s="511"/>
      <c r="AR28" s="511"/>
      <c r="AS28" s="511"/>
      <c r="AT28" s="511"/>
      <c r="AU28" s="511"/>
      <c r="AV28" s="512"/>
      <c r="AW28" s="510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2"/>
      <c r="BJ28" s="509">
        <f>SUM(BJ26:CB27)</f>
        <v>0</v>
      </c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8"/>
      <c r="CC28" s="114"/>
    </row>
    <row r="29" spans="1:81" s="94" customFormat="1" ht="15.75">
      <c r="A29" s="116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6"/>
    </row>
    <row r="30" spans="1:81" s="94" customFormat="1" ht="15.75">
      <c r="A30" s="485" t="s">
        <v>322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116"/>
    </row>
    <row r="31" spans="1:8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</row>
    <row r="32" spans="1:81">
      <c r="A32" s="486" t="s">
        <v>246</v>
      </c>
      <c r="B32" s="487"/>
      <c r="C32" s="487"/>
      <c r="D32" s="488"/>
      <c r="E32" s="486" t="s">
        <v>6</v>
      </c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8"/>
      <c r="AJ32" s="486" t="s">
        <v>297</v>
      </c>
      <c r="AK32" s="487"/>
      <c r="AL32" s="487"/>
      <c r="AM32" s="487"/>
      <c r="AN32" s="487"/>
      <c r="AO32" s="487"/>
      <c r="AP32" s="487"/>
      <c r="AQ32" s="487"/>
      <c r="AR32" s="487"/>
      <c r="AS32" s="487"/>
      <c r="AT32" s="488"/>
      <c r="AU32" s="486" t="s">
        <v>321</v>
      </c>
      <c r="AV32" s="487"/>
      <c r="AW32" s="487"/>
      <c r="AX32" s="487"/>
      <c r="AY32" s="487"/>
      <c r="AZ32" s="487"/>
      <c r="BA32" s="487"/>
      <c r="BB32" s="487"/>
      <c r="BC32" s="487"/>
      <c r="BD32" s="488"/>
      <c r="BE32" s="486" t="s">
        <v>320</v>
      </c>
      <c r="BF32" s="487"/>
      <c r="BG32" s="487"/>
      <c r="BH32" s="487"/>
      <c r="BI32" s="487"/>
      <c r="BJ32" s="487"/>
      <c r="BK32" s="487"/>
      <c r="BL32" s="487"/>
      <c r="BM32" s="487"/>
      <c r="BN32" s="487"/>
      <c r="BO32" s="488"/>
      <c r="BP32" s="486" t="s">
        <v>296</v>
      </c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8"/>
      <c r="CC32" s="114"/>
    </row>
    <row r="33" spans="1:81">
      <c r="A33" s="480" t="s">
        <v>239</v>
      </c>
      <c r="B33" s="481"/>
      <c r="C33" s="481"/>
      <c r="D33" s="482"/>
      <c r="E33" s="480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2"/>
      <c r="AJ33" s="480" t="s">
        <v>319</v>
      </c>
      <c r="AK33" s="481"/>
      <c r="AL33" s="481"/>
      <c r="AM33" s="481"/>
      <c r="AN33" s="481"/>
      <c r="AO33" s="481"/>
      <c r="AP33" s="481"/>
      <c r="AQ33" s="481"/>
      <c r="AR33" s="481"/>
      <c r="AS33" s="481"/>
      <c r="AT33" s="482"/>
      <c r="AU33" s="480" t="s">
        <v>318</v>
      </c>
      <c r="AV33" s="481"/>
      <c r="AW33" s="481"/>
      <c r="AX33" s="481"/>
      <c r="AY33" s="481"/>
      <c r="AZ33" s="481"/>
      <c r="BA33" s="481"/>
      <c r="BB33" s="481"/>
      <c r="BC33" s="481"/>
      <c r="BD33" s="482"/>
      <c r="BE33" s="480" t="s">
        <v>317</v>
      </c>
      <c r="BF33" s="481"/>
      <c r="BG33" s="481"/>
      <c r="BH33" s="481"/>
      <c r="BI33" s="481"/>
      <c r="BJ33" s="481"/>
      <c r="BK33" s="481"/>
      <c r="BL33" s="481"/>
      <c r="BM33" s="481"/>
      <c r="BN33" s="481"/>
      <c r="BO33" s="482"/>
      <c r="BP33" s="480" t="s">
        <v>316</v>
      </c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2"/>
      <c r="CC33" s="114"/>
    </row>
    <row r="34" spans="1:81">
      <c r="A34" s="480"/>
      <c r="B34" s="481"/>
      <c r="C34" s="481"/>
      <c r="D34" s="482"/>
      <c r="E34" s="480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2"/>
      <c r="AJ34" s="480" t="s">
        <v>315</v>
      </c>
      <c r="AK34" s="481"/>
      <c r="AL34" s="481"/>
      <c r="AM34" s="481"/>
      <c r="AN34" s="481"/>
      <c r="AO34" s="481"/>
      <c r="AP34" s="481"/>
      <c r="AQ34" s="481"/>
      <c r="AR34" s="481"/>
      <c r="AS34" s="481"/>
      <c r="AT34" s="482"/>
      <c r="AU34" s="480" t="s">
        <v>314</v>
      </c>
      <c r="AV34" s="481"/>
      <c r="AW34" s="481"/>
      <c r="AX34" s="481"/>
      <c r="AY34" s="481"/>
      <c r="AZ34" s="481"/>
      <c r="BA34" s="481"/>
      <c r="BB34" s="481"/>
      <c r="BC34" s="481"/>
      <c r="BD34" s="482"/>
      <c r="BE34" s="480"/>
      <c r="BF34" s="481"/>
      <c r="BG34" s="481"/>
      <c r="BH34" s="481"/>
      <c r="BI34" s="481"/>
      <c r="BJ34" s="481"/>
      <c r="BK34" s="481"/>
      <c r="BL34" s="481"/>
      <c r="BM34" s="481"/>
      <c r="BN34" s="481"/>
      <c r="BO34" s="482"/>
      <c r="BP34" s="480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2"/>
      <c r="CC34" s="114"/>
    </row>
    <row r="35" spans="1:81">
      <c r="A35" s="519"/>
      <c r="B35" s="520"/>
      <c r="C35" s="520"/>
      <c r="D35" s="521"/>
      <c r="E35" s="519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1"/>
      <c r="AJ35" s="519"/>
      <c r="AK35" s="520"/>
      <c r="AL35" s="520"/>
      <c r="AM35" s="520"/>
      <c r="AN35" s="520"/>
      <c r="AO35" s="520"/>
      <c r="AP35" s="520"/>
      <c r="AQ35" s="520"/>
      <c r="AR35" s="520"/>
      <c r="AS35" s="520"/>
      <c r="AT35" s="521"/>
      <c r="AU35" s="519"/>
      <c r="AV35" s="520"/>
      <c r="AW35" s="520"/>
      <c r="AX35" s="520"/>
      <c r="AY35" s="520"/>
      <c r="AZ35" s="520"/>
      <c r="BA35" s="520"/>
      <c r="BB35" s="520"/>
      <c r="BC35" s="520"/>
      <c r="BD35" s="521"/>
      <c r="BE35" s="519"/>
      <c r="BF35" s="520"/>
      <c r="BG35" s="520"/>
      <c r="BH35" s="520"/>
      <c r="BI35" s="520"/>
      <c r="BJ35" s="520"/>
      <c r="BK35" s="520"/>
      <c r="BL35" s="520"/>
      <c r="BM35" s="520"/>
      <c r="BN35" s="520"/>
      <c r="BO35" s="521"/>
      <c r="BP35" s="519"/>
      <c r="BQ35" s="520"/>
      <c r="BR35" s="520"/>
      <c r="BS35" s="520"/>
      <c r="BT35" s="520"/>
      <c r="BU35" s="520"/>
      <c r="BV35" s="520"/>
      <c r="BW35" s="520"/>
      <c r="BX35" s="520"/>
      <c r="BY35" s="520"/>
      <c r="BZ35" s="520"/>
      <c r="CA35" s="520"/>
      <c r="CB35" s="521"/>
      <c r="CC35" s="114"/>
    </row>
    <row r="36" spans="1:81">
      <c r="A36" s="519">
        <v>1</v>
      </c>
      <c r="B36" s="520"/>
      <c r="C36" s="520"/>
      <c r="D36" s="521"/>
      <c r="E36" s="519">
        <v>2</v>
      </c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1"/>
      <c r="AJ36" s="519">
        <v>4</v>
      </c>
      <c r="AK36" s="520"/>
      <c r="AL36" s="520"/>
      <c r="AM36" s="520"/>
      <c r="AN36" s="520"/>
      <c r="AO36" s="520"/>
      <c r="AP36" s="520"/>
      <c r="AQ36" s="520"/>
      <c r="AR36" s="520"/>
      <c r="AS36" s="520"/>
      <c r="AT36" s="521"/>
      <c r="AU36" s="519">
        <v>5</v>
      </c>
      <c r="AV36" s="520"/>
      <c r="AW36" s="520"/>
      <c r="AX36" s="520"/>
      <c r="AY36" s="520"/>
      <c r="AZ36" s="520"/>
      <c r="BA36" s="520"/>
      <c r="BB36" s="520"/>
      <c r="BC36" s="520"/>
      <c r="BD36" s="521"/>
      <c r="BE36" s="519">
        <v>6</v>
      </c>
      <c r="BF36" s="520"/>
      <c r="BG36" s="520"/>
      <c r="BH36" s="520"/>
      <c r="BI36" s="520"/>
      <c r="BJ36" s="520"/>
      <c r="BK36" s="520"/>
      <c r="BL36" s="520"/>
      <c r="BM36" s="520"/>
      <c r="BN36" s="520"/>
      <c r="BO36" s="521"/>
      <c r="BP36" s="519">
        <v>6</v>
      </c>
      <c r="BQ36" s="520"/>
      <c r="BR36" s="520"/>
      <c r="BS36" s="520"/>
      <c r="BT36" s="520"/>
      <c r="BU36" s="520"/>
      <c r="BV36" s="520"/>
      <c r="BW36" s="520"/>
      <c r="BX36" s="520"/>
      <c r="BY36" s="520"/>
      <c r="BZ36" s="520"/>
      <c r="CA36" s="520"/>
      <c r="CB36" s="521"/>
      <c r="CC36" s="114"/>
    </row>
    <row r="37" spans="1:81">
      <c r="A37" s="503"/>
      <c r="B37" s="504"/>
      <c r="C37" s="504"/>
      <c r="D37" s="505"/>
      <c r="E37" s="503" t="s">
        <v>364</v>
      </c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504"/>
      <c r="AE37" s="504"/>
      <c r="AF37" s="504"/>
      <c r="AG37" s="504"/>
      <c r="AH37" s="504"/>
      <c r="AI37" s="505"/>
      <c r="AJ37" s="506">
        <v>352.33</v>
      </c>
      <c r="AK37" s="507"/>
      <c r="AL37" s="507"/>
      <c r="AM37" s="507"/>
      <c r="AN37" s="507"/>
      <c r="AO37" s="507"/>
      <c r="AP37" s="507"/>
      <c r="AQ37" s="507"/>
      <c r="AR37" s="507"/>
      <c r="AS37" s="507"/>
      <c r="AT37" s="508"/>
      <c r="AU37" s="506">
        <v>6417.22</v>
      </c>
      <c r="AV37" s="507"/>
      <c r="AW37" s="507"/>
      <c r="AX37" s="507"/>
      <c r="AY37" s="507"/>
      <c r="AZ37" s="507"/>
      <c r="BA37" s="507"/>
      <c r="BB37" s="507"/>
      <c r="BC37" s="507"/>
      <c r="BD37" s="508"/>
      <c r="BE37" s="506">
        <v>7281.49</v>
      </c>
      <c r="BF37" s="507"/>
      <c r="BG37" s="507"/>
      <c r="BH37" s="507"/>
      <c r="BI37" s="507"/>
      <c r="BJ37" s="507"/>
      <c r="BK37" s="507"/>
      <c r="BL37" s="507"/>
      <c r="BM37" s="507"/>
      <c r="BN37" s="507"/>
      <c r="BO37" s="508"/>
      <c r="BP37" s="509">
        <f>'таб №2'!E44</f>
        <v>1830540</v>
      </c>
      <c r="BQ37" s="507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8"/>
      <c r="CC37" s="114"/>
    </row>
    <row r="38" spans="1:81">
      <c r="A38" s="503"/>
      <c r="B38" s="504"/>
      <c r="C38" s="504"/>
      <c r="D38" s="505"/>
      <c r="E38" s="503" t="s">
        <v>372</v>
      </c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5"/>
      <c r="AJ38" s="506"/>
      <c r="AK38" s="507"/>
      <c r="AL38" s="507"/>
      <c r="AM38" s="507"/>
      <c r="AN38" s="507"/>
      <c r="AO38" s="507"/>
      <c r="AP38" s="507"/>
      <c r="AQ38" s="507"/>
      <c r="AR38" s="507"/>
      <c r="AS38" s="507"/>
      <c r="AT38" s="508"/>
      <c r="AU38" s="506"/>
      <c r="AV38" s="507"/>
      <c r="AW38" s="507"/>
      <c r="AX38" s="507"/>
      <c r="AY38" s="507"/>
      <c r="AZ38" s="507"/>
      <c r="BA38" s="507"/>
      <c r="BB38" s="507"/>
      <c r="BC38" s="507"/>
      <c r="BD38" s="508"/>
      <c r="BE38" s="506"/>
      <c r="BF38" s="507"/>
      <c r="BG38" s="507"/>
      <c r="BH38" s="507"/>
      <c r="BI38" s="507"/>
      <c r="BJ38" s="507"/>
      <c r="BK38" s="507"/>
      <c r="BL38" s="507"/>
      <c r="BM38" s="507"/>
      <c r="BN38" s="507"/>
      <c r="BO38" s="508"/>
      <c r="BP38" s="509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8"/>
      <c r="CC38" s="114"/>
    </row>
    <row r="39" spans="1:81">
      <c r="A39" s="503"/>
      <c r="B39" s="504"/>
      <c r="C39" s="504"/>
      <c r="D39" s="505"/>
      <c r="E39" s="503" t="s">
        <v>365</v>
      </c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504"/>
      <c r="AE39" s="504"/>
      <c r="AF39" s="504"/>
      <c r="AG39" s="504"/>
      <c r="AH39" s="504"/>
      <c r="AI39" s="505"/>
      <c r="AJ39" s="506">
        <v>26800</v>
      </c>
      <c r="AK39" s="507"/>
      <c r="AL39" s="507"/>
      <c r="AM39" s="507"/>
      <c r="AN39" s="507"/>
      <c r="AO39" s="507"/>
      <c r="AP39" s="507"/>
      <c r="AQ39" s="507"/>
      <c r="AR39" s="507"/>
      <c r="AS39" s="507"/>
      <c r="AT39" s="508"/>
      <c r="AU39" s="506">
        <v>7.7</v>
      </c>
      <c r="AV39" s="507"/>
      <c r="AW39" s="507"/>
      <c r="AX39" s="507"/>
      <c r="AY39" s="507"/>
      <c r="AZ39" s="507"/>
      <c r="BA39" s="507"/>
      <c r="BB39" s="507"/>
      <c r="BC39" s="507"/>
      <c r="BD39" s="508"/>
      <c r="BE39" s="506">
        <v>8.4700000000000006</v>
      </c>
      <c r="BF39" s="507"/>
      <c r="BG39" s="507"/>
      <c r="BH39" s="507"/>
      <c r="BI39" s="507"/>
      <c r="BJ39" s="507"/>
      <c r="BK39" s="507"/>
      <c r="BL39" s="507"/>
      <c r="BM39" s="507"/>
      <c r="BN39" s="507"/>
      <c r="BO39" s="508"/>
      <c r="BP39" s="509">
        <f>'таб №2'!E45</f>
        <v>82640</v>
      </c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8"/>
      <c r="CC39" s="114"/>
    </row>
    <row r="40" spans="1:81">
      <c r="A40" s="503"/>
      <c r="B40" s="504"/>
      <c r="C40" s="504"/>
      <c r="D40" s="505"/>
      <c r="E40" s="503" t="s">
        <v>366</v>
      </c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4"/>
      <c r="AH40" s="504"/>
      <c r="AI40" s="505"/>
      <c r="AJ40" s="506">
        <v>97.44</v>
      </c>
      <c r="AK40" s="507"/>
      <c r="AL40" s="507"/>
      <c r="AM40" s="507"/>
      <c r="AN40" s="507"/>
      <c r="AO40" s="507"/>
      <c r="AP40" s="507"/>
      <c r="AQ40" s="507"/>
      <c r="AR40" s="507"/>
      <c r="AS40" s="507"/>
      <c r="AT40" s="508"/>
      <c r="AU40" s="506">
        <v>314.5</v>
      </c>
      <c r="AV40" s="507"/>
      <c r="AW40" s="507"/>
      <c r="AX40" s="507"/>
      <c r="AY40" s="507"/>
      <c r="AZ40" s="507"/>
      <c r="BA40" s="507"/>
      <c r="BB40" s="507"/>
      <c r="BC40" s="507"/>
      <c r="BD40" s="508"/>
      <c r="BE40" s="506">
        <v>345.9</v>
      </c>
      <c r="BF40" s="507"/>
      <c r="BG40" s="507"/>
      <c r="BH40" s="507"/>
      <c r="BI40" s="507"/>
      <c r="BJ40" s="507"/>
      <c r="BK40" s="507"/>
      <c r="BL40" s="507"/>
      <c r="BM40" s="507"/>
      <c r="BN40" s="507"/>
      <c r="BO40" s="508"/>
      <c r="BP40" s="509">
        <f>'таб №2'!E46</f>
        <v>21716</v>
      </c>
      <c r="BQ40" s="507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8"/>
      <c r="CC40" s="114"/>
    </row>
    <row r="41" spans="1:81">
      <c r="A41" s="503"/>
      <c r="B41" s="504"/>
      <c r="C41" s="504"/>
      <c r="D41" s="505"/>
      <c r="E41" s="503" t="s">
        <v>367</v>
      </c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4"/>
      <c r="AE41" s="504"/>
      <c r="AF41" s="504"/>
      <c r="AG41" s="504"/>
      <c r="AH41" s="504"/>
      <c r="AI41" s="505"/>
      <c r="AJ41" s="506"/>
      <c r="AK41" s="507"/>
      <c r="AL41" s="507"/>
      <c r="AM41" s="507"/>
      <c r="AN41" s="507"/>
      <c r="AO41" s="507"/>
      <c r="AP41" s="507"/>
      <c r="AQ41" s="507"/>
      <c r="AR41" s="507"/>
      <c r="AS41" s="507"/>
      <c r="AT41" s="508"/>
      <c r="AU41" s="506"/>
      <c r="AV41" s="507"/>
      <c r="AW41" s="507"/>
      <c r="AX41" s="507"/>
      <c r="AY41" s="507"/>
      <c r="AZ41" s="507"/>
      <c r="BA41" s="507"/>
      <c r="BB41" s="507"/>
      <c r="BC41" s="507"/>
      <c r="BD41" s="508"/>
      <c r="BE41" s="506"/>
      <c r="BF41" s="507"/>
      <c r="BG41" s="507"/>
      <c r="BH41" s="507"/>
      <c r="BI41" s="507"/>
      <c r="BJ41" s="507"/>
      <c r="BK41" s="507"/>
      <c r="BL41" s="507"/>
      <c r="BM41" s="507"/>
      <c r="BN41" s="507"/>
      <c r="BO41" s="508"/>
      <c r="BP41" s="509">
        <f>'таб №2'!E47</f>
        <v>0</v>
      </c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8"/>
      <c r="CC41" s="114"/>
    </row>
    <row r="42" spans="1:81">
      <c r="A42" s="503"/>
      <c r="B42" s="504"/>
      <c r="C42" s="504"/>
      <c r="D42" s="505"/>
      <c r="E42" s="503" t="str">
        <f>'таб №2'!A42</f>
        <v>коммунальные услуги(внебюджет)</v>
      </c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5"/>
      <c r="AJ42" s="506"/>
      <c r="AK42" s="507"/>
      <c r="AL42" s="507"/>
      <c r="AM42" s="507"/>
      <c r="AN42" s="507"/>
      <c r="AO42" s="507"/>
      <c r="AP42" s="507"/>
      <c r="AQ42" s="507"/>
      <c r="AR42" s="507"/>
      <c r="AS42" s="507"/>
      <c r="AT42" s="508"/>
      <c r="AU42" s="506"/>
      <c r="AV42" s="507"/>
      <c r="AW42" s="507"/>
      <c r="AX42" s="507"/>
      <c r="AY42" s="507"/>
      <c r="AZ42" s="507"/>
      <c r="BA42" s="507"/>
      <c r="BB42" s="507"/>
      <c r="BC42" s="507"/>
      <c r="BD42" s="508"/>
      <c r="BE42" s="506"/>
      <c r="BF42" s="507"/>
      <c r="BG42" s="507"/>
      <c r="BH42" s="507"/>
      <c r="BI42" s="507"/>
      <c r="BJ42" s="507"/>
      <c r="BK42" s="507"/>
      <c r="BL42" s="507"/>
      <c r="BM42" s="507"/>
      <c r="BN42" s="507"/>
      <c r="BO42" s="508"/>
      <c r="BP42" s="509">
        <f>'таб №2'!D42</f>
        <v>0</v>
      </c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8"/>
      <c r="CC42" s="114"/>
    </row>
    <row r="43" spans="1:81">
      <c r="A43" s="503"/>
      <c r="B43" s="504"/>
      <c r="C43" s="504"/>
      <c r="D43" s="505"/>
      <c r="E43" s="510" t="s">
        <v>220</v>
      </c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2"/>
      <c r="AJ43" s="513" t="s">
        <v>31</v>
      </c>
      <c r="AK43" s="514"/>
      <c r="AL43" s="514"/>
      <c r="AM43" s="514"/>
      <c r="AN43" s="514"/>
      <c r="AO43" s="514"/>
      <c r="AP43" s="514"/>
      <c r="AQ43" s="514"/>
      <c r="AR43" s="514"/>
      <c r="AS43" s="514"/>
      <c r="AT43" s="515"/>
      <c r="AU43" s="513" t="s">
        <v>31</v>
      </c>
      <c r="AV43" s="514"/>
      <c r="AW43" s="514"/>
      <c r="AX43" s="514"/>
      <c r="AY43" s="514"/>
      <c r="AZ43" s="514"/>
      <c r="BA43" s="514"/>
      <c r="BB43" s="514"/>
      <c r="BC43" s="514"/>
      <c r="BD43" s="515"/>
      <c r="BE43" s="513" t="s">
        <v>31</v>
      </c>
      <c r="BF43" s="514"/>
      <c r="BG43" s="514"/>
      <c r="BH43" s="514"/>
      <c r="BI43" s="514"/>
      <c r="BJ43" s="514"/>
      <c r="BK43" s="514"/>
      <c r="BL43" s="514"/>
      <c r="BM43" s="514"/>
      <c r="BN43" s="514"/>
      <c r="BO43" s="515"/>
      <c r="BP43" s="509">
        <f>SUM(BP37:CB42)</f>
        <v>1934896</v>
      </c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8"/>
      <c r="CC43" s="114"/>
    </row>
    <row r="44" spans="1:81" s="1" customFormat="1" ht="15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</row>
    <row r="45" spans="1:81" s="94" customFormat="1" ht="15.75">
      <c r="A45" s="485" t="s">
        <v>313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116"/>
    </row>
    <row r="46" spans="1:8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</row>
    <row r="47" spans="1:81">
      <c r="A47" s="486" t="s">
        <v>246</v>
      </c>
      <c r="B47" s="487"/>
      <c r="C47" s="487"/>
      <c r="D47" s="488"/>
      <c r="E47" s="486" t="s">
        <v>6</v>
      </c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8"/>
      <c r="AR47" s="486" t="s">
        <v>298</v>
      </c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8"/>
      <c r="BD47" s="486" t="s">
        <v>312</v>
      </c>
      <c r="BE47" s="487"/>
      <c r="BF47" s="487"/>
      <c r="BG47" s="487"/>
      <c r="BH47" s="487"/>
      <c r="BI47" s="487"/>
      <c r="BJ47" s="487"/>
      <c r="BK47" s="487"/>
      <c r="BL47" s="487"/>
      <c r="BM47" s="487"/>
      <c r="BN47" s="488"/>
      <c r="BO47" s="486" t="s">
        <v>311</v>
      </c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7"/>
      <c r="CB47" s="488"/>
      <c r="CC47" s="114"/>
    </row>
    <row r="48" spans="1:81">
      <c r="A48" s="480" t="s">
        <v>239</v>
      </c>
      <c r="B48" s="481"/>
      <c r="C48" s="481"/>
      <c r="D48" s="482"/>
      <c r="E48" s="480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2"/>
      <c r="AR48" s="480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2"/>
      <c r="BD48" s="480" t="s">
        <v>310</v>
      </c>
      <c r="BE48" s="481"/>
      <c r="BF48" s="481"/>
      <c r="BG48" s="481"/>
      <c r="BH48" s="481"/>
      <c r="BI48" s="481"/>
      <c r="BJ48" s="481"/>
      <c r="BK48" s="481"/>
      <c r="BL48" s="481"/>
      <c r="BM48" s="481"/>
      <c r="BN48" s="482"/>
      <c r="BO48" s="480" t="s">
        <v>309</v>
      </c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2"/>
      <c r="CC48" s="114"/>
    </row>
    <row r="49" spans="1:117">
      <c r="A49" s="480"/>
      <c r="B49" s="481"/>
      <c r="C49" s="481"/>
      <c r="D49" s="482"/>
      <c r="E49" s="480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2"/>
      <c r="AR49" s="480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2"/>
      <c r="BD49" s="480" t="s">
        <v>308</v>
      </c>
      <c r="BE49" s="481"/>
      <c r="BF49" s="481"/>
      <c r="BG49" s="481"/>
      <c r="BH49" s="481"/>
      <c r="BI49" s="481"/>
      <c r="BJ49" s="481"/>
      <c r="BK49" s="481"/>
      <c r="BL49" s="481"/>
      <c r="BM49" s="481"/>
      <c r="BN49" s="482"/>
      <c r="BO49" s="480" t="s">
        <v>279</v>
      </c>
      <c r="BP49" s="481"/>
      <c r="BQ49" s="481"/>
      <c r="BR49" s="481"/>
      <c r="BS49" s="481"/>
      <c r="BT49" s="481"/>
      <c r="BU49" s="481"/>
      <c r="BV49" s="481"/>
      <c r="BW49" s="481"/>
      <c r="BX49" s="481"/>
      <c r="BY49" s="481"/>
      <c r="BZ49" s="481"/>
      <c r="CA49" s="481"/>
      <c r="CB49" s="482"/>
      <c r="CC49" s="114"/>
    </row>
    <row r="50" spans="1:117">
      <c r="A50" s="412">
        <v>1</v>
      </c>
      <c r="B50" s="413"/>
      <c r="C50" s="413"/>
      <c r="D50" s="414"/>
      <c r="E50" s="412">
        <v>2</v>
      </c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4"/>
      <c r="AR50" s="412">
        <v>4</v>
      </c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4"/>
      <c r="BD50" s="412">
        <v>5</v>
      </c>
      <c r="BE50" s="413"/>
      <c r="BF50" s="413"/>
      <c r="BG50" s="413"/>
      <c r="BH50" s="413"/>
      <c r="BI50" s="413"/>
      <c r="BJ50" s="413"/>
      <c r="BK50" s="413"/>
      <c r="BL50" s="413"/>
      <c r="BM50" s="413"/>
      <c r="BN50" s="414"/>
      <c r="BO50" s="412">
        <v>6</v>
      </c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3"/>
      <c r="CB50" s="414"/>
      <c r="CC50" s="114"/>
    </row>
    <row r="51" spans="1:117">
      <c r="A51" s="503"/>
      <c r="B51" s="504"/>
      <c r="C51" s="504"/>
      <c r="D51" s="505"/>
      <c r="E51" s="503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  <c r="AJ51" s="504"/>
      <c r="AK51" s="504"/>
      <c r="AL51" s="504"/>
      <c r="AM51" s="504"/>
      <c r="AN51" s="504"/>
      <c r="AO51" s="504"/>
      <c r="AP51" s="504"/>
      <c r="AQ51" s="505"/>
      <c r="AR51" s="506"/>
      <c r="AS51" s="507"/>
      <c r="AT51" s="507"/>
      <c r="AU51" s="507"/>
      <c r="AV51" s="507"/>
      <c r="AW51" s="507"/>
      <c r="AX51" s="507"/>
      <c r="AY51" s="507"/>
      <c r="AZ51" s="507"/>
      <c r="BA51" s="507"/>
      <c r="BB51" s="507"/>
      <c r="BC51" s="508"/>
      <c r="BD51" s="506"/>
      <c r="BE51" s="507"/>
      <c r="BF51" s="507"/>
      <c r="BG51" s="507"/>
      <c r="BH51" s="507"/>
      <c r="BI51" s="507"/>
      <c r="BJ51" s="507"/>
      <c r="BK51" s="507"/>
      <c r="BL51" s="507"/>
      <c r="BM51" s="507"/>
      <c r="BN51" s="508"/>
      <c r="BO51" s="509">
        <f>'таб №2'!E48</f>
        <v>0</v>
      </c>
      <c r="BP51" s="507"/>
      <c r="BQ51" s="507"/>
      <c r="BR51" s="507"/>
      <c r="BS51" s="507"/>
      <c r="BT51" s="507"/>
      <c r="BU51" s="507"/>
      <c r="BV51" s="507"/>
      <c r="BW51" s="507"/>
      <c r="BX51" s="507"/>
      <c r="BY51" s="507"/>
      <c r="BZ51" s="507"/>
      <c r="CA51" s="507"/>
      <c r="CB51" s="508"/>
      <c r="CC51" s="114"/>
    </row>
    <row r="52" spans="1:117">
      <c r="A52" s="503"/>
      <c r="B52" s="504"/>
      <c r="C52" s="504"/>
      <c r="D52" s="505"/>
      <c r="E52" s="503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5"/>
      <c r="AR52" s="506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8"/>
      <c r="BD52" s="506"/>
      <c r="BE52" s="507"/>
      <c r="BF52" s="507"/>
      <c r="BG52" s="507"/>
      <c r="BH52" s="507"/>
      <c r="BI52" s="507"/>
      <c r="BJ52" s="507"/>
      <c r="BK52" s="507"/>
      <c r="BL52" s="507"/>
      <c r="BM52" s="507"/>
      <c r="BN52" s="508"/>
      <c r="BO52" s="506"/>
      <c r="BP52" s="507"/>
      <c r="BQ52" s="507"/>
      <c r="BR52" s="507"/>
      <c r="BS52" s="507"/>
      <c r="BT52" s="507"/>
      <c r="BU52" s="507"/>
      <c r="BV52" s="507"/>
      <c r="BW52" s="507"/>
      <c r="BX52" s="507"/>
      <c r="BY52" s="507"/>
      <c r="BZ52" s="507"/>
      <c r="CA52" s="507"/>
      <c r="CB52" s="508"/>
      <c r="CC52" s="114"/>
    </row>
    <row r="53" spans="1:117">
      <c r="A53" s="503"/>
      <c r="B53" s="504"/>
      <c r="C53" s="504"/>
      <c r="D53" s="505"/>
      <c r="E53" s="510" t="s">
        <v>220</v>
      </c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2"/>
      <c r="AR53" s="513" t="s">
        <v>31</v>
      </c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5"/>
      <c r="BD53" s="513" t="s">
        <v>31</v>
      </c>
      <c r="BE53" s="514"/>
      <c r="BF53" s="514"/>
      <c r="BG53" s="514"/>
      <c r="BH53" s="514"/>
      <c r="BI53" s="514"/>
      <c r="BJ53" s="514"/>
      <c r="BK53" s="514"/>
      <c r="BL53" s="514"/>
      <c r="BM53" s="514"/>
      <c r="BN53" s="515"/>
      <c r="BO53" s="516">
        <f>SUM(BO51:CB52)</f>
        <v>0</v>
      </c>
      <c r="BP53" s="517"/>
      <c r="BQ53" s="517"/>
      <c r="BR53" s="517"/>
      <c r="BS53" s="517"/>
      <c r="BT53" s="517"/>
      <c r="BU53" s="517"/>
      <c r="BV53" s="517"/>
      <c r="BW53" s="517"/>
      <c r="BX53" s="517"/>
      <c r="BY53" s="517"/>
      <c r="BZ53" s="517"/>
      <c r="CA53" s="517"/>
      <c r="CB53" s="518"/>
      <c r="CC53" s="114"/>
      <c r="CZ53" s="45" t="s">
        <v>374</v>
      </c>
      <c r="DM53" s="106">
        <f>BP17+BJ28+BP43+BO53</f>
        <v>1964896</v>
      </c>
    </row>
    <row r="54" spans="1:117" s="1" customFormat="1" ht="15.75"/>
  </sheetData>
  <mergeCells count="208">
    <mergeCell ref="AJ15:AT15"/>
    <mergeCell ref="AU15:BD15"/>
    <mergeCell ref="BE15:BO15"/>
    <mergeCell ref="BP15:CB15"/>
    <mergeCell ref="A10:D10"/>
    <mergeCell ref="A9:D9"/>
    <mergeCell ref="E9:AI9"/>
    <mergeCell ref="AJ9:AT9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J24:CB24"/>
    <mergeCell ref="A22:D22"/>
    <mergeCell ref="E22:AM22"/>
    <mergeCell ref="AW22:BI22"/>
    <mergeCell ref="AN22:AV22"/>
    <mergeCell ref="BJ22:CB22"/>
    <mergeCell ref="BJ26:CB26"/>
    <mergeCell ref="A23:D23"/>
    <mergeCell ref="E23:AM23"/>
    <mergeCell ref="AW23:BI23"/>
    <mergeCell ref="AN23:AV23"/>
    <mergeCell ref="BJ23:CB23"/>
    <mergeCell ref="A24:D24"/>
    <mergeCell ref="E24:AM24"/>
    <mergeCell ref="AW24:BI24"/>
    <mergeCell ref="AN24:AV24"/>
    <mergeCell ref="A25:D25"/>
    <mergeCell ref="E25:AM25"/>
    <mergeCell ref="AW25:BI25"/>
    <mergeCell ref="AN25:AV25"/>
    <mergeCell ref="BJ25:CB25"/>
    <mergeCell ref="A26:D26"/>
    <mergeCell ref="E26:AM26"/>
    <mergeCell ref="AW26:BI26"/>
    <mergeCell ref="AN26:AV26"/>
    <mergeCell ref="A30:CB30"/>
    <mergeCell ref="A27:D27"/>
    <mergeCell ref="E27:AM27"/>
    <mergeCell ref="AW27:BI27"/>
    <mergeCell ref="AN27:AV27"/>
    <mergeCell ref="BJ27:CB27"/>
    <mergeCell ref="A28:D28"/>
    <mergeCell ref="E28:AM28"/>
    <mergeCell ref="AW28:BI28"/>
    <mergeCell ref="AN28:AV28"/>
    <mergeCell ref="BJ28:CB28"/>
    <mergeCell ref="A1:CB1"/>
    <mergeCell ref="S3:CB3"/>
    <mergeCell ref="AH5:CB5"/>
    <mergeCell ref="A47:D47"/>
    <mergeCell ref="A41:D41"/>
    <mergeCell ref="A43:D43"/>
    <mergeCell ref="A37:D37"/>
    <mergeCell ref="A33:D33"/>
    <mergeCell ref="E33:AI33"/>
    <mergeCell ref="AJ33:AT33"/>
    <mergeCell ref="A16:D16"/>
    <mergeCell ref="A17:D17"/>
    <mergeCell ref="A13:D13"/>
    <mergeCell ref="A14:D14"/>
    <mergeCell ref="A11:D11"/>
    <mergeCell ref="A12:D12"/>
    <mergeCell ref="A15:D15"/>
    <mergeCell ref="AU9:BD9"/>
    <mergeCell ref="BE9:BO9"/>
    <mergeCell ref="BP9:CB9"/>
    <mergeCell ref="E10:AI10"/>
    <mergeCell ref="AJ10:AT10"/>
    <mergeCell ref="AU10:BD10"/>
    <mergeCell ref="BE10:BO10"/>
    <mergeCell ref="E21:AM21"/>
    <mergeCell ref="AW21:BI21"/>
    <mergeCell ref="AN21:AV21"/>
    <mergeCell ref="BJ21:CB21"/>
    <mergeCell ref="A7:CB7"/>
    <mergeCell ref="A19:CB19"/>
    <mergeCell ref="A21:D21"/>
    <mergeCell ref="E16:AI16"/>
    <mergeCell ref="AJ16:AT16"/>
    <mergeCell ref="AU16:BD16"/>
    <mergeCell ref="BP13:CB13"/>
    <mergeCell ref="E14:AI14"/>
    <mergeCell ref="AJ14:AT14"/>
    <mergeCell ref="AU14:BD14"/>
    <mergeCell ref="BE14:BO14"/>
    <mergeCell ref="BP14:CB14"/>
    <mergeCell ref="BE16:BO16"/>
    <mergeCell ref="BP16:CB16"/>
    <mergeCell ref="E17:AI17"/>
    <mergeCell ref="AJ17:AT17"/>
    <mergeCell ref="AU17:BD17"/>
    <mergeCell ref="BE17:BO17"/>
    <mergeCell ref="BP17:CB17"/>
    <mergeCell ref="E15:AI15"/>
    <mergeCell ref="A32:D32"/>
    <mergeCell ref="E32:AI32"/>
    <mergeCell ref="AJ32:AT32"/>
    <mergeCell ref="AU32:BD32"/>
    <mergeCell ref="BE32:BO32"/>
    <mergeCell ref="BP32:CB32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BO51:CB51"/>
    <mergeCell ref="E47:AQ47"/>
    <mergeCell ref="AR47:BC47"/>
    <mergeCell ref="BD47:BN47"/>
    <mergeCell ref="BO47:CB47"/>
    <mergeCell ref="A48:D48"/>
    <mergeCell ref="E41:AI41"/>
    <mergeCell ref="AJ41:AT41"/>
    <mergeCell ref="AU41:BD41"/>
    <mergeCell ref="BE41:BO41"/>
    <mergeCell ref="BP41:CB41"/>
    <mergeCell ref="E48:AQ48"/>
    <mergeCell ref="AR48:BC48"/>
    <mergeCell ref="BD48:BN48"/>
    <mergeCell ref="BO48:CB48"/>
    <mergeCell ref="E43:AI43"/>
    <mergeCell ref="AJ43:AT43"/>
    <mergeCell ref="AU43:BD43"/>
    <mergeCell ref="BE43:BO43"/>
    <mergeCell ref="BP43:CB43"/>
    <mergeCell ref="A45:CB45"/>
    <mergeCell ref="A53:D53"/>
    <mergeCell ref="E53:AQ53"/>
    <mergeCell ref="AR53:BC53"/>
    <mergeCell ref="BD53:BN53"/>
    <mergeCell ref="BO53:CB53"/>
    <mergeCell ref="A49:D49"/>
    <mergeCell ref="E49:AQ49"/>
    <mergeCell ref="AR49:BC49"/>
    <mergeCell ref="BD49:BN49"/>
    <mergeCell ref="BO49:CB49"/>
    <mergeCell ref="A52:D52"/>
    <mergeCell ref="E52:AQ52"/>
    <mergeCell ref="AR52:BC52"/>
    <mergeCell ref="BD52:BN52"/>
    <mergeCell ref="BO52:CB52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A38:D38"/>
    <mergeCell ref="E38:AI38"/>
    <mergeCell ref="AJ38:AT38"/>
    <mergeCell ref="AU38:BD38"/>
    <mergeCell ref="BE38:BO38"/>
    <mergeCell ref="BP38:CB38"/>
    <mergeCell ref="A42:D42"/>
    <mergeCell ref="E42:AI42"/>
    <mergeCell ref="AJ42:AT42"/>
    <mergeCell ref="AU42:BD42"/>
    <mergeCell ref="BE42:BO42"/>
    <mergeCell ref="BP42:CB42"/>
    <mergeCell ref="A39:D39"/>
    <mergeCell ref="E39:AI39"/>
    <mergeCell ref="AJ39:AT39"/>
    <mergeCell ref="AU39:BD39"/>
    <mergeCell ref="BE39:BO39"/>
    <mergeCell ref="BP39:CB39"/>
    <mergeCell ref="A40:D40"/>
    <mergeCell ref="E40:AI40"/>
    <mergeCell ref="AJ40:AT40"/>
    <mergeCell ref="AU40:BD40"/>
    <mergeCell ref="BE40:BO40"/>
    <mergeCell ref="BP40:CB40"/>
  </mergeCells>
  <pageMargins left="0.3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X51"/>
  <sheetViews>
    <sheetView workbookViewId="0">
      <selection activeCell="BN40" sqref="BN40:CB40"/>
    </sheetView>
  </sheetViews>
  <sheetFormatPr defaultColWidth="1.140625" defaultRowHeight="12.75"/>
  <cols>
    <col min="1" max="79" width="1.140625" style="45"/>
    <col min="80" max="80" width="3" style="45" customWidth="1"/>
    <col min="81" max="127" width="1.140625" style="45"/>
    <col min="128" max="128" width="13" style="45" customWidth="1"/>
    <col min="129" max="16384" width="1.140625" style="45"/>
  </cols>
  <sheetData>
    <row r="1" spans="1:80" s="94" customFormat="1" ht="15.75">
      <c r="A1" s="409" t="s">
        <v>369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</row>
    <row r="2" spans="1:80" s="97" customFormat="1" ht="9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>
      <c r="A3" s="305" t="s">
        <v>246</v>
      </c>
      <c r="B3" s="306"/>
      <c r="C3" s="306"/>
      <c r="D3" s="307"/>
      <c r="E3" s="305" t="s">
        <v>300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  <c r="AN3" s="486" t="s">
        <v>360</v>
      </c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8"/>
      <c r="BD3" s="486" t="s">
        <v>298</v>
      </c>
      <c r="BE3" s="487"/>
      <c r="BF3" s="487"/>
      <c r="BG3" s="487"/>
      <c r="BH3" s="487"/>
      <c r="BI3" s="487"/>
      <c r="BJ3" s="487"/>
      <c r="BK3" s="487"/>
      <c r="BL3" s="487"/>
      <c r="BM3" s="488"/>
      <c r="BN3" s="305" t="s">
        <v>311</v>
      </c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7"/>
    </row>
    <row r="4" spans="1:80">
      <c r="A4" s="310" t="s">
        <v>239</v>
      </c>
      <c r="B4" s="308"/>
      <c r="C4" s="308"/>
      <c r="D4" s="309"/>
      <c r="E4" s="310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9"/>
      <c r="AN4" s="480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2"/>
      <c r="BD4" s="480" t="s">
        <v>32</v>
      </c>
      <c r="BE4" s="481"/>
      <c r="BF4" s="481"/>
      <c r="BG4" s="481"/>
      <c r="BH4" s="481"/>
      <c r="BI4" s="481"/>
      <c r="BJ4" s="481"/>
      <c r="BK4" s="481"/>
      <c r="BL4" s="481"/>
      <c r="BM4" s="482"/>
      <c r="BN4" s="310" t="s">
        <v>359</v>
      </c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9"/>
    </row>
    <row r="5" spans="1:80">
      <c r="A5" s="310"/>
      <c r="B5" s="308"/>
      <c r="C5" s="308"/>
      <c r="D5" s="309"/>
      <c r="E5" s="310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9"/>
      <c r="AN5" s="480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2"/>
      <c r="BD5" s="480" t="s">
        <v>358</v>
      </c>
      <c r="BE5" s="481"/>
      <c r="BF5" s="481"/>
      <c r="BG5" s="481"/>
      <c r="BH5" s="481"/>
      <c r="BI5" s="481"/>
      <c r="BJ5" s="481"/>
      <c r="BK5" s="481"/>
      <c r="BL5" s="481"/>
      <c r="BM5" s="482"/>
      <c r="BN5" s="310" t="s">
        <v>279</v>
      </c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9"/>
    </row>
    <row r="6" spans="1:80">
      <c r="A6" s="319">
        <v>1</v>
      </c>
      <c r="B6" s="320"/>
      <c r="C6" s="320"/>
      <c r="D6" s="321"/>
      <c r="E6" s="319">
        <v>2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1"/>
      <c r="AN6" s="412">
        <v>3</v>
      </c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4"/>
      <c r="BD6" s="412">
        <v>4</v>
      </c>
      <c r="BE6" s="413"/>
      <c r="BF6" s="413"/>
      <c r="BG6" s="413"/>
      <c r="BH6" s="413"/>
      <c r="BI6" s="413"/>
      <c r="BJ6" s="413"/>
      <c r="BK6" s="413"/>
      <c r="BL6" s="413"/>
      <c r="BM6" s="414"/>
      <c r="BN6" s="319">
        <v>5</v>
      </c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1"/>
    </row>
    <row r="7" spans="1:80" ht="23.25" customHeight="1">
      <c r="A7" s="416"/>
      <c r="B7" s="353"/>
      <c r="C7" s="353"/>
      <c r="D7" s="417"/>
      <c r="E7" s="490" t="str">
        <f>'таб №2'!A51</f>
        <v>Текущий и капитальный ремонт</v>
      </c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2"/>
      <c r="AN7" s="421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3"/>
      <c r="BD7" s="402"/>
      <c r="BE7" s="403"/>
      <c r="BF7" s="403"/>
      <c r="BG7" s="403"/>
      <c r="BH7" s="403"/>
      <c r="BI7" s="403"/>
      <c r="BJ7" s="403"/>
      <c r="BK7" s="403"/>
      <c r="BL7" s="403"/>
      <c r="BM7" s="404"/>
      <c r="BN7" s="479">
        <f>'таб №2'!D51</f>
        <v>0</v>
      </c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3"/>
    </row>
    <row r="8" spans="1:80" ht="23.25" customHeight="1">
      <c r="A8" s="416"/>
      <c r="B8" s="353"/>
      <c r="C8" s="353"/>
      <c r="D8" s="417"/>
      <c r="E8" s="490" t="str">
        <f>'таб №2'!A52</f>
        <v>Противопожарные мероприятия</v>
      </c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2"/>
      <c r="AN8" s="421" t="s">
        <v>422</v>
      </c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3"/>
      <c r="BD8" s="402">
        <v>1</v>
      </c>
      <c r="BE8" s="403"/>
      <c r="BF8" s="403"/>
      <c r="BG8" s="403"/>
      <c r="BH8" s="403"/>
      <c r="BI8" s="403"/>
      <c r="BJ8" s="403"/>
      <c r="BK8" s="403"/>
      <c r="BL8" s="403"/>
      <c r="BM8" s="404"/>
      <c r="BN8" s="479">
        <f>'таб №2'!D52</f>
        <v>0</v>
      </c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</row>
    <row r="9" spans="1:80" ht="23.25" customHeight="1">
      <c r="A9" s="416"/>
      <c r="B9" s="353"/>
      <c r="C9" s="353"/>
      <c r="D9" s="417"/>
      <c r="E9" s="490" t="str">
        <f>'таб №2'!A53</f>
        <v xml:space="preserve">содержание в чистоте помещений,зданий,дворов иного имущества </v>
      </c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2"/>
      <c r="AN9" s="421" t="s">
        <v>423</v>
      </c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3"/>
      <c r="BD9" s="402">
        <v>1</v>
      </c>
      <c r="BE9" s="403"/>
      <c r="BF9" s="403"/>
      <c r="BG9" s="403"/>
      <c r="BH9" s="403"/>
      <c r="BI9" s="403"/>
      <c r="BJ9" s="403"/>
      <c r="BK9" s="403"/>
      <c r="BL9" s="403"/>
      <c r="BM9" s="404"/>
      <c r="BN9" s="479">
        <f>'таб №2'!D53</f>
        <v>0</v>
      </c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3"/>
    </row>
    <row r="10" spans="1:80" ht="43.5" customHeight="1">
      <c r="A10" s="416"/>
      <c r="B10" s="353"/>
      <c r="C10" s="353"/>
      <c r="D10" s="417"/>
      <c r="E10" s="490" t="str">
        <f>'таб №2'!A54</f>
        <v>проведение работ по ремонту и восстановлению эффективности функционирования коммуникаций</v>
      </c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2"/>
      <c r="AN10" s="421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3"/>
      <c r="BD10" s="402"/>
      <c r="BE10" s="403"/>
      <c r="BF10" s="403"/>
      <c r="BG10" s="403"/>
      <c r="BH10" s="403"/>
      <c r="BI10" s="403"/>
      <c r="BJ10" s="403"/>
      <c r="BK10" s="403"/>
      <c r="BL10" s="403"/>
      <c r="BM10" s="404"/>
      <c r="BN10" s="479">
        <f>'таб №2'!D54</f>
        <v>0</v>
      </c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3"/>
    </row>
    <row r="11" spans="1:80" ht="31.5" customHeight="1">
      <c r="A11" s="416"/>
      <c r="B11" s="353"/>
      <c r="C11" s="353"/>
      <c r="D11" s="417"/>
      <c r="E11" s="490" t="str">
        <f>'таб №2'!A55</f>
        <v>другие расходы по содержанию</v>
      </c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2"/>
      <c r="AN11" s="530" t="s">
        <v>424</v>
      </c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2"/>
      <c r="BD11" s="402">
        <v>1</v>
      </c>
      <c r="BE11" s="403"/>
      <c r="BF11" s="403"/>
      <c r="BG11" s="403"/>
      <c r="BH11" s="403"/>
      <c r="BI11" s="403"/>
      <c r="BJ11" s="403"/>
      <c r="BK11" s="403"/>
      <c r="BL11" s="403"/>
      <c r="BM11" s="404"/>
      <c r="BN11" s="479">
        <f>'таб №2'!D55</f>
        <v>29404</v>
      </c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3"/>
    </row>
    <row r="12" spans="1:80" ht="20.25" customHeight="1">
      <c r="A12" s="416"/>
      <c r="B12" s="353"/>
      <c r="C12" s="353"/>
      <c r="D12" s="417"/>
      <c r="E12" s="533" t="str">
        <f>'таб №2'!A49</f>
        <v>Услуги по содержанию имущества(внебюджет)</v>
      </c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5"/>
      <c r="AN12" s="440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2"/>
      <c r="BD12" s="427"/>
      <c r="BE12" s="428"/>
      <c r="BF12" s="428"/>
      <c r="BG12" s="428"/>
      <c r="BH12" s="428"/>
      <c r="BI12" s="428"/>
      <c r="BJ12" s="428"/>
      <c r="BK12" s="428"/>
      <c r="BL12" s="428"/>
      <c r="BM12" s="429"/>
      <c r="BN12" s="478">
        <f>'таб №2'!D49</f>
        <v>0</v>
      </c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2"/>
    </row>
    <row r="13" spans="1:80">
      <c r="A13" s="416"/>
      <c r="B13" s="353"/>
      <c r="C13" s="353"/>
      <c r="D13" s="417"/>
      <c r="E13" s="402" t="s">
        <v>220</v>
      </c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4"/>
      <c r="AN13" s="326" t="s">
        <v>31</v>
      </c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8"/>
      <c r="BD13" s="405" t="s">
        <v>31</v>
      </c>
      <c r="BE13" s="393"/>
      <c r="BF13" s="393"/>
      <c r="BG13" s="393"/>
      <c r="BH13" s="393"/>
      <c r="BI13" s="393"/>
      <c r="BJ13" s="393"/>
      <c r="BK13" s="393"/>
      <c r="BL13" s="393"/>
      <c r="BM13" s="394"/>
      <c r="BN13" s="479">
        <f>SUM(BN7:CB12)</f>
        <v>29404</v>
      </c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3"/>
    </row>
    <row r="14" spans="1:80" s="1" customFormat="1" ht="15.75"/>
    <row r="15" spans="1:80" s="94" customFormat="1" ht="15.75">
      <c r="A15" s="409" t="s">
        <v>370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</row>
    <row r="16" spans="1:80" s="97" customFormat="1" ht="9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>
      <c r="A17" s="486" t="s">
        <v>246</v>
      </c>
      <c r="B17" s="487"/>
      <c r="C17" s="487"/>
      <c r="D17" s="488"/>
      <c r="E17" s="486" t="s">
        <v>300</v>
      </c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8"/>
      <c r="BD17" s="486" t="s">
        <v>298</v>
      </c>
      <c r="BE17" s="487"/>
      <c r="BF17" s="487"/>
      <c r="BG17" s="487"/>
      <c r="BH17" s="487"/>
      <c r="BI17" s="487"/>
      <c r="BJ17" s="487"/>
      <c r="BK17" s="487"/>
      <c r="BL17" s="487"/>
      <c r="BM17" s="488"/>
      <c r="BN17" s="486" t="s">
        <v>311</v>
      </c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8"/>
    </row>
    <row r="18" spans="1:80">
      <c r="A18" s="480" t="s">
        <v>239</v>
      </c>
      <c r="B18" s="481"/>
      <c r="C18" s="481"/>
      <c r="D18" s="482"/>
      <c r="E18" s="480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2"/>
      <c r="BD18" s="480" t="s">
        <v>357</v>
      </c>
      <c r="BE18" s="481"/>
      <c r="BF18" s="481"/>
      <c r="BG18" s="481"/>
      <c r="BH18" s="481"/>
      <c r="BI18" s="481"/>
      <c r="BJ18" s="481"/>
      <c r="BK18" s="481"/>
      <c r="BL18" s="481"/>
      <c r="BM18" s="482"/>
      <c r="BN18" s="480" t="s">
        <v>356</v>
      </c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2"/>
    </row>
    <row r="19" spans="1:80">
      <c r="A19" s="480"/>
      <c r="B19" s="481"/>
      <c r="C19" s="481"/>
      <c r="D19" s="482"/>
      <c r="E19" s="519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20"/>
      <c r="BC19" s="521"/>
      <c r="BD19" s="480"/>
      <c r="BE19" s="481"/>
      <c r="BF19" s="481"/>
      <c r="BG19" s="481"/>
      <c r="BH19" s="481"/>
      <c r="BI19" s="481"/>
      <c r="BJ19" s="481"/>
      <c r="BK19" s="481"/>
      <c r="BL19" s="481"/>
      <c r="BM19" s="482"/>
      <c r="BN19" s="480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2"/>
    </row>
    <row r="20" spans="1:80" ht="24.75" customHeight="1">
      <c r="A20" s="412">
        <v>1</v>
      </c>
      <c r="B20" s="413"/>
      <c r="C20" s="413"/>
      <c r="D20" s="414"/>
      <c r="E20" s="412">
        <v>2</v>
      </c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4"/>
      <c r="BD20" s="412">
        <v>3</v>
      </c>
      <c r="BE20" s="413"/>
      <c r="BF20" s="413"/>
      <c r="BG20" s="413"/>
      <c r="BH20" s="413"/>
      <c r="BI20" s="413"/>
      <c r="BJ20" s="413"/>
      <c r="BK20" s="413"/>
      <c r="BL20" s="413"/>
      <c r="BM20" s="414"/>
      <c r="BN20" s="412">
        <v>4</v>
      </c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4"/>
    </row>
    <row r="21" spans="1:80">
      <c r="A21" s="503"/>
      <c r="B21" s="504"/>
      <c r="C21" s="504"/>
      <c r="D21" s="505"/>
      <c r="E21" s="525" t="str">
        <f>'таб №2'!A58</f>
        <v>Сметные работы</v>
      </c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7"/>
      <c r="BD21" s="510"/>
      <c r="BE21" s="511"/>
      <c r="BF21" s="511"/>
      <c r="BG21" s="511"/>
      <c r="BH21" s="511"/>
      <c r="BI21" s="511"/>
      <c r="BJ21" s="511"/>
      <c r="BK21" s="511"/>
      <c r="BL21" s="511"/>
      <c r="BM21" s="512"/>
      <c r="BN21" s="509">
        <f>'таб №2'!E58</f>
        <v>0</v>
      </c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8"/>
    </row>
    <row r="22" spans="1:80">
      <c r="A22" s="503"/>
      <c r="B22" s="504"/>
      <c r="C22" s="504"/>
      <c r="D22" s="505"/>
      <c r="E22" s="525" t="str">
        <f>'таб №2'!A59</f>
        <v xml:space="preserve">Установка ,наладка,монтаж охранной пожарной сигнализации </v>
      </c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7"/>
      <c r="BD22" s="510"/>
      <c r="BE22" s="511"/>
      <c r="BF22" s="511"/>
      <c r="BG22" s="511"/>
      <c r="BH22" s="511"/>
      <c r="BI22" s="511"/>
      <c r="BJ22" s="511"/>
      <c r="BK22" s="511"/>
      <c r="BL22" s="511"/>
      <c r="BM22" s="512"/>
      <c r="BN22" s="509">
        <f>'таб №2'!E59</f>
        <v>0</v>
      </c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8"/>
    </row>
    <row r="23" spans="1:80">
      <c r="A23" s="503"/>
      <c r="B23" s="504"/>
      <c r="C23" s="504"/>
      <c r="D23" s="505"/>
      <c r="E23" s="525" t="str">
        <f>'таб №2'!A60</f>
        <v>услуги вневедомтвенной , ведомтвственной ( в т.ч. Пожарной) охраны</v>
      </c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7"/>
      <c r="BD23" s="510"/>
      <c r="BE23" s="511"/>
      <c r="BF23" s="511"/>
      <c r="BG23" s="511"/>
      <c r="BH23" s="511"/>
      <c r="BI23" s="511"/>
      <c r="BJ23" s="511"/>
      <c r="BK23" s="511"/>
      <c r="BL23" s="511"/>
      <c r="BM23" s="512"/>
      <c r="BN23" s="509">
        <f>'таб №2'!E60</f>
        <v>0</v>
      </c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8"/>
    </row>
    <row r="24" spans="1:80">
      <c r="A24" s="503"/>
      <c r="B24" s="504"/>
      <c r="C24" s="504"/>
      <c r="D24" s="505"/>
      <c r="E24" s="525" t="str">
        <f>'таб №2'!A61</f>
        <v>услуги в области информационных технологий</v>
      </c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7"/>
      <c r="BD24" s="510">
        <v>1</v>
      </c>
      <c r="BE24" s="511"/>
      <c r="BF24" s="511"/>
      <c r="BG24" s="511"/>
      <c r="BH24" s="511"/>
      <c r="BI24" s="511"/>
      <c r="BJ24" s="511"/>
      <c r="BK24" s="511"/>
      <c r="BL24" s="511"/>
      <c r="BM24" s="512"/>
      <c r="BN24" s="509">
        <f>'таб №2'!E61</f>
        <v>0</v>
      </c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8"/>
    </row>
    <row r="25" spans="1:80">
      <c r="A25" s="503"/>
      <c r="B25" s="504"/>
      <c r="C25" s="504"/>
      <c r="D25" s="505"/>
      <c r="E25" s="525" t="str">
        <f>'таб №2'!A62</f>
        <v>подписка на периодические и справочные издания</v>
      </c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7"/>
      <c r="BD25" s="510"/>
      <c r="BE25" s="511"/>
      <c r="BF25" s="511"/>
      <c r="BG25" s="511"/>
      <c r="BH25" s="511"/>
      <c r="BI25" s="511"/>
      <c r="BJ25" s="511"/>
      <c r="BK25" s="511"/>
      <c r="BL25" s="511"/>
      <c r="BM25" s="512"/>
      <c r="BN25" s="509">
        <f>'таб №2'!E62</f>
        <v>0</v>
      </c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8"/>
    </row>
    <row r="26" spans="1:80">
      <c r="A26" s="503"/>
      <c r="B26" s="504"/>
      <c r="C26" s="504"/>
      <c r="D26" s="505"/>
      <c r="E26" s="525" t="str">
        <f>'таб №2'!A63</f>
        <v xml:space="preserve">оплата за обучение на курсах повышения квалификации, подготовки и переподготовки специалистов </v>
      </c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7"/>
      <c r="BD26" s="510"/>
      <c r="BE26" s="511"/>
      <c r="BF26" s="511"/>
      <c r="BG26" s="511"/>
      <c r="BH26" s="511"/>
      <c r="BI26" s="511"/>
      <c r="BJ26" s="511"/>
      <c r="BK26" s="511"/>
      <c r="BL26" s="511"/>
      <c r="BM26" s="512"/>
      <c r="BN26" s="509">
        <f>'таб №2'!E63</f>
        <v>0</v>
      </c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8"/>
    </row>
    <row r="27" spans="1:80">
      <c r="A27" s="503"/>
      <c r="B27" s="504"/>
      <c r="C27" s="504"/>
      <c r="D27" s="505"/>
      <c r="E27" s="525" t="str">
        <f>'таб №2'!A64</f>
        <v>Иные работы и услуги</v>
      </c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7"/>
      <c r="BD27" s="510"/>
      <c r="BE27" s="511"/>
      <c r="BF27" s="511"/>
      <c r="BG27" s="511"/>
      <c r="BH27" s="511"/>
      <c r="BI27" s="511"/>
      <c r="BJ27" s="511"/>
      <c r="BK27" s="511"/>
      <c r="BL27" s="511"/>
      <c r="BM27" s="512"/>
      <c r="BN27" s="509">
        <f>'таб №2'!E64</f>
        <v>0</v>
      </c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8"/>
    </row>
    <row r="28" spans="1:80">
      <c r="A28" s="503"/>
      <c r="B28" s="504"/>
      <c r="C28" s="504"/>
      <c r="D28" s="505"/>
      <c r="E28" s="525" t="str">
        <f>'таб №2'!A56</f>
        <v>Прочие услуги(внебюджет)</v>
      </c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7"/>
      <c r="BD28" s="510"/>
      <c r="BE28" s="511"/>
      <c r="BF28" s="511"/>
      <c r="BG28" s="511"/>
      <c r="BH28" s="511"/>
      <c r="BI28" s="511"/>
      <c r="BJ28" s="511"/>
      <c r="BK28" s="511"/>
      <c r="BL28" s="511"/>
      <c r="BM28" s="512"/>
      <c r="BN28" s="509">
        <f>'таб №2'!D56</f>
        <v>0</v>
      </c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8"/>
    </row>
    <row r="29" spans="1:80">
      <c r="A29" s="503"/>
      <c r="B29" s="504"/>
      <c r="C29" s="504"/>
      <c r="D29" s="505"/>
      <c r="E29" s="510" t="s">
        <v>220</v>
      </c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2"/>
      <c r="BD29" s="529" t="s">
        <v>31</v>
      </c>
      <c r="BE29" s="517"/>
      <c r="BF29" s="517"/>
      <c r="BG29" s="517"/>
      <c r="BH29" s="517"/>
      <c r="BI29" s="517"/>
      <c r="BJ29" s="517"/>
      <c r="BK29" s="517"/>
      <c r="BL29" s="517"/>
      <c r="BM29" s="518"/>
      <c r="BN29" s="509">
        <f>SUM(BN21:CB28)</f>
        <v>0</v>
      </c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8"/>
    </row>
    <row r="30" spans="1:80" s="1" customFormat="1" ht="15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</row>
    <row r="31" spans="1:80" s="94" customFormat="1" ht="15.75">
      <c r="A31" s="485" t="s">
        <v>355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</row>
    <row r="32" spans="1:80" s="94" customFormat="1" ht="15.75">
      <c r="A32" s="485" t="s">
        <v>371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485"/>
      <c r="BU32" s="485"/>
      <c r="BV32" s="485"/>
      <c r="BW32" s="485"/>
      <c r="BX32" s="485"/>
      <c r="BY32" s="485"/>
      <c r="BZ32" s="485"/>
      <c r="CA32" s="485"/>
      <c r="CB32" s="485"/>
    </row>
    <row r="33" spans="1:80" s="97" customFormat="1" ht="9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</row>
    <row r="34" spans="1:80">
      <c r="A34" s="486" t="s">
        <v>246</v>
      </c>
      <c r="B34" s="487"/>
      <c r="C34" s="487"/>
      <c r="D34" s="488"/>
      <c r="E34" s="486" t="s">
        <v>300</v>
      </c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8"/>
      <c r="AS34" s="486" t="s">
        <v>298</v>
      </c>
      <c r="AT34" s="487"/>
      <c r="AU34" s="487"/>
      <c r="AV34" s="487"/>
      <c r="AW34" s="487"/>
      <c r="AX34" s="487"/>
      <c r="AY34" s="487"/>
      <c r="AZ34" s="487"/>
      <c r="BA34" s="487"/>
      <c r="BB34" s="488"/>
      <c r="BC34" s="486" t="s">
        <v>354</v>
      </c>
      <c r="BD34" s="487"/>
      <c r="BE34" s="487"/>
      <c r="BF34" s="487"/>
      <c r="BG34" s="487"/>
      <c r="BH34" s="487"/>
      <c r="BI34" s="487"/>
      <c r="BJ34" s="487"/>
      <c r="BK34" s="487"/>
      <c r="BL34" s="487"/>
      <c r="BM34" s="488"/>
      <c r="BN34" s="486" t="s">
        <v>296</v>
      </c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8"/>
    </row>
    <row r="35" spans="1:80">
      <c r="A35" s="480" t="s">
        <v>239</v>
      </c>
      <c r="B35" s="481"/>
      <c r="C35" s="481"/>
      <c r="D35" s="482"/>
      <c r="E35" s="480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2"/>
      <c r="AS35" s="480"/>
      <c r="AT35" s="481"/>
      <c r="AU35" s="481"/>
      <c r="AV35" s="481"/>
      <c r="AW35" s="481"/>
      <c r="AX35" s="481"/>
      <c r="AY35" s="481"/>
      <c r="AZ35" s="481"/>
      <c r="BA35" s="481"/>
      <c r="BB35" s="482"/>
      <c r="BC35" s="480" t="s">
        <v>353</v>
      </c>
      <c r="BD35" s="481"/>
      <c r="BE35" s="481"/>
      <c r="BF35" s="481"/>
      <c r="BG35" s="481"/>
      <c r="BH35" s="481"/>
      <c r="BI35" s="481"/>
      <c r="BJ35" s="481"/>
      <c r="BK35" s="481"/>
      <c r="BL35" s="481"/>
      <c r="BM35" s="482"/>
      <c r="BN35" s="480" t="s">
        <v>352</v>
      </c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2"/>
    </row>
    <row r="36" spans="1:80">
      <c r="A36" s="480"/>
      <c r="B36" s="481"/>
      <c r="C36" s="481"/>
      <c r="D36" s="482"/>
      <c r="E36" s="480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2"/>
      <c r="AS36" s="480"/>
      <c r="AT36" s="481"/>
      <c r="AU36" s="481"/>
      <c r="AV36" s="481"/>
      <c r="AW36" s="481"/>
      <c r="AX36" s="481"/>
      <c r="AY36" s="481"/>
      <c r="AZ36" s="481"/>
      <c r="BA36" s="481"/>
      <c r="BB36" s="482"/>
      <c r="BC36" s="480" t="s">
        <v>279</v>
      </c>
      <c r="BD36" s="481"/>
      <c r="BE36" s="481"/>
      <c r="BF36" s="481"/>
      <c r="BG36" s="481"/>
      <c r="BH36" s="481"/>
      <c r="BI36" s="481"/>
      <c r="BJ36" s="481"/>
      <c r="BK36" s="481"/>
      <c r="BL36" s="481"/>
      <c r="BM36" s="482"/>
      <c r="BN36" s="480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2"/>
    </row>
    <row r="37" spans="1:80">
      <c r="A37" s="412"/>
      <c r="B37" s="413"/>
      <c r="C37" s="413"/>
      <c r="D37" s="414"/>
      <c r="E37" s="412">
        <v>1</v>
      </c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4"/>
      <c r="AS37" s="412">
        <v>2</v>
      </c>
      <c r="AT37" s="413"/>
      <c r="AU37" s="413"/>
      <c r="AV37" s="413"/>
      <c r="AW37" s="413"/>
      <c r="AX37" s="413"/>
      <c r="AY37" s="413"/>
      <c r="AZ37" s="413"/>
      <c r="BA37" s="413"/>
      <c r="BB37" s="414"/>
      <c r="BC37" s="412">
        <v>3</v>
      </c>
      <c r="BD37" s="413"/>
      <c r="BE37" s="413"/>
      <c r="BF37" s="413"/>
      <c r="BG37" s="413"/>
      <c r="BH37" s="413"/>
      <c r="BI37" s="413"/>
      <c r="BJ37" s="413"/>
      <c r="BK37" s="413"/>
      <c r="BL37" s="413"/>
      <c r="BM37" s="414"/>
      <c r="BN37" s="412">
        <v>4</v>
      </c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4"/>
    </row>
    <row r="38" spans="1:80">
      <c r="A38" s="503"/>
      <c r="B38" s="504"/>
      <c r="C38" s="504"/>
      <c r="D38" s="505"/>
      <c r="E38" s="503" t="str">
        <f>'таб №2'!A66</f>
        <v>из них увеличение остатков средств(внебюджет)</v>
      </c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4"/>
      <c r="AJ38" s="504"/>
      <c r="AK38" s="504"/>
      <c r="AL38" s="504"/>
      <c r="AM38" s="504"/>
      <c r="AN38" s="504"/>
      <c r="AO38" s="504"/>
      <c r="AP38" s="504"/>
      <c r="AQ38" s="504"/>
      <c r="AR38" s="505"/>
      <c r="AS38" s="506"/>
      <c r="AT38" s="507"/>
      <c r="AU38" s="507"/>
      <c r="AV38" s="507"/>
      <c r="AW38" s="507"/>
      <c r="AX38" s="507"/>
      <c r="AY38" s="507"/>
      <c r="AZ38" s="507"/>
      <c r="BA38" s="507"/>
      <c r="BB38" s="508"/>
      <c r="BC38" s="528"/>
      <c r="BD38" s="511"/>
      <c r="BE38" s="511"/>
      <c r="BF38" s="511"/>
      <c r="BG38" s="511"/>
      <c r="BH38" s="511"/>
      <c r="BI38" s="511"/>
      <c r="BJ38" s="511"/>
      <c r="BK38" s="511"/>
      <c r="BL38" s="511"/>
      <c r="BM38" s="512"/>
      <c r="BN38" s="509">
        <f>'таб №2'!D66</f>
        <v>0</v>
      </c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8"/>
    </row>
    <row r="39" spans="1:80">
      <c r="A39" s="503"/>
      <c r="B39" s="504"/>
      <c r="C39" s="504"/>
      <c r="D39" s="505"/>
      <c r="E39" s="503" t="str">
        <f>'таб №2'!A68</f>
        <v xml:space="preserve">приобретение ( изготовление) основных средств </v>
      </c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504"/>
      <c r="AE39" s="504"/>
      <c r="AF39" s="504"/>
      <c r="AG39" s="504"/>
      <c r="AH39" s="504"/>
      <c r="AI39" s="504"/>
      <c r="AJ39" s="504"/>
      <c r="AK39" s="504"/>
      <c r="AL39" s="504"/>
      <c r="AM39" s="504"/>
      <c r="AN39" s="504"/>
      <c r="AO39" s="504"/>
      <c r="AP39" s="504"/>
      <c r="AQ39" s="504"/>
      <c r="AR39" s="505"/>
      <c r="AS39" s="506">
        <v>6</v>
      </c>
      <c r="AT39" s="507"/>
      <c r="AU39" s="507"/>
      <c r="AV39" s="507"/>
      <c r="AW39" s="507"/>
      <c r="AX39" s="507"/>
      <c r="AY39" s="507"/>
      <c r="AZ39" s="507"/>
      <c r="BA39" s="507"/>
      <c r="BB39" s="508"/>
      <c r="BC39" s="528">
        <v>25000</v>
      </c>
      <c r="BD39" s="511"/>
      <c r="BE39" s="511"/>
      <c r="BF39" s="511"/>
      <c r="BG39" s="511"/>
      <c r="BH39" s="511"/>
      <c r="BI39" s="511"/>
      <c r="BJ39" s="511"/>
      <c r="BK39" s="511"/>
      <c r="BL39" s="511"/>
      <c r="BM39" s="512"/>
      <c r="BN39" s="509">
        <f>'таб №2'!E68</f>
        <v>0</v>
      </c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8"/>
    </row>
    <row r="40" spans="1:80">
      <c r="A40" s="503"/>
      <c r="B40" s="504"/>
      <c r="C40" s="504"/>
      <c r="D40" s="505"/>
      <c r="E40" s="503" t="str">
        <f>'таб №2'!A70</f>
        <v>Приобретение товаров, работ, услуг в пользу граждан в целях их социального обеспечения</v>
      </c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4"/>
      <c r="AH40" s="504"/>
      <c r="AI40" s="504"/>
      <c r="AJ40" s="504"/>
      <c r="AK40" s="504"/>
      <c r="AL40" s="504"/>
      <c r="AM40" s="504"/>
      <c r="AN40" s="504"/>
      <c r="AO40" s="504"/>
      <c r="AP40" s="504"/>
      <c r="AQ40" s="504"/>
      <c r="AR40" s="505"/>
      <c r="AS40" s="506">
        <v>30</v>
      </c>
      <c r="AT40" s="507"/>
      <c r="AU40" s="507"/>
      <c r="AV40" s="507"/>
      <c r="AW40" s="507"/>
      <c r="AX40" s="507"/>
      <c r="AY40" s="507"/>
      <c r="AZ40" s="507"/>
      <c r="BA40" s="507"/>
      <c r="BB40" s="508"/>
      <c r="BC40" s="528">
        <v>10326</v>
      </c>
      <c r="BD40" s="511"/>
      <c r="BE40" s="511"/>
      <c r="BF40" s="511"/>
      <c r="BG40" s="511"/>
      <c r="BH40" s="511"/>
      <c r="BI40" s="511"/>
      <c r="BJ40" s="511"/>
      <c r="BK40" s="511"/>
      <c r="BL40" s="511"/>
      <c r="BM40" s="512"/>
      <c r="BN40" s="509">
        <f>'таб №2'!D70</f>
        <v>0</v>
      </c>
      <c r="BO40" s="507"/>
      <c r="BP40" s="507"/>
      <c r="BQ40" s="507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8"/>
    </row>
    <row r="41" spans="1:80">
      <c r="A41" s="503"/>
      <c r="B41" s="504"/>
      <c r="C41" s="504"/>
      <c r="D41" s="505"/>
      <c r="E41" s="503" t="str">
        <f>'таб №2'!A73</f>
        <v>приобретение строительных материалов</v>
      </c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4"/>
      <c r="AE41" s="504"/>
      <c r="AF41" s="504"/>
      <c r="AG41" s="504"/>
      <c r="AH41" s="504"/>
      <c r="AI41" s="504"/>
      <c r="AJ41" s="504"/>
      <c r="AK41" s="504"/>
      <c r="AL41" s="504"/>
      <c r="AM41" s="504"/>
      <c r="AN41" s="504"/>
      <c r="AO41" s="504"/>
      <c r="AP41" s="504"/>
      <c r="AQ41" s="504"/>
      <c r="AR41" s="505"/>
      <c r="AS41" s="506"/>
      <c r="AT41" s="507"/>
      <c r="AU41" s="507"/>
      <c r="AV41" s="507"/>
      <c r="AW41" s="507"/>
      <c r="AX41" s="507"/>
      <c r="AY41" s="507"/>
      <c r="AZ41" s="507"/>
      <c r="BA41" s="507"/>
      <c r="BB41" s="508"/>
      <c r="BC41" s="528"/>
      <c r="BD41" s="511"/>
      <c r="BE41" s="511"/>
      <c r="BF41" s="511"/>
      <c r="BG41" s="511"/>
      <c r="BH41" s="511"/>
      <c r="BI41" s="511"/>
      <c r="BJ41" s="511"/>
      <c r="BK41" s="511"/>
      <c r="BL41" s="511"/>
      <c r="BM41" s="512"/>
      <c r="BN41" s="509">
        <f>'таб №2'!E73</f>
        <v>0</v>
      </c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8"/>
    </row>
    <row r="42" spans="1:80">
      <c r="A42" s="503"/>
      <c r="B42" s="504"/>
      <c r="C42" s="504"/>
      <c r="D42" s="505"/>
      <c r="E42" s="503" t="str">
        <f>'таб №2'!A74</f>
        <v>приобретение мягкого инвентаря</v>
      </c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4"/>
      <c r="AM42" s="504"/>
      <c r="AN42" s="504"/>
      <c r="AO42" s="504"/>
      <c r="AP42" s="504"/>
      <c r="AQ42" s="504"/>
      <c r="AR42" s="505"/>
      <c r="AS42" s="506"/>
      <c r="AT42" s="507"/>
      <c r="AU42" s="507"/>
      <c r="AV42" s="507"/>
      <c r="AW42" s="507"/>
      <c r="AX42" s="507"/>
      <c r="AY42" s="507"/>
      <c r="AZ42" s="507"/>
      <c r="BA42" s="507"/>
      <c r="BB42" s="508"/>
      <c r="BC42" s="528"/>
      <c r="BD42" s="511"/>
      <c r="BE42" s="511"/>
      <c r="BF42" s="511"/>
      <c r="BG42" s="511"/>
      <c r="BH42" s="511"/>
      <c r="BI42" s="511"/>
      <c r="BJ42" s="511"/>
      <c r="BK42" s="511"/>
      <c r="BL42" s="511"/>
      <c r="BM42" s="512"/>
      <c r="BN42" s="509">
        <f>'таб №2'!E74</f>
        <v>0</v>
      </c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8"/>
    </row>
    <row r="43" spans="1:80">
      <c r="A43" s="503"/>
      <c r="B43" s="504"/>
      <c r="C43" s="504"/>
      <c r="D43" s="505"/>
      <c r="E43" s="503" t="str">
        <f>'таб №2'!A75</f>
        <v xml:space="preserve">приобретение медикоментов и перевязочных средств </v>
      </c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5"/>
      <c r="AS43" s="506"/>
      <c r="AT43" s="507"/>
      <c r="AU43" s="507"/>
      <c r="AV43" s="507"/>
      <c r="AW43" s="507"/>
      <c r="AX43" s="507"/>
      <c r="AY43" s="507"/>
      <c r="AZ43" s="507"/>
      <c r="BA43" s="507"/>
      <c r="BB43" s="508"/>
      <c r="BC43" s="528"/>
      <c r="BD43" s="511"/>
      <c r="BE43" s="511"/>
      <c r="BF43" s="511"/>
      <c r="BG43" s="511"/>
      <c r="BH43" s="511"/>
      <c r="BI43" s="511"/>
      <c r="BJ43" s="511"/>
      <c r="BK43" s="511"/>
      <c r="BL43" s="511"/>
      <c r="BM43" s="512"/>
      <c r="BN43" s="509">
        <f>'таб №2'!E75</f>
        <v>0</v>
      </c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8"/>
    </row>
    <row r="44" spans="1:80">
      <c r="A44" s="503"/>
      <c r="B44" s="504"/>
      <c r="C44" s="504"/>
      <c r="D44" s="505"/>
      <c r="E44" s="503" t="str">
        <f>'таб №2'!A76</f>
        <v>приобретение продуктов питания</v>
      </c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5"/>
      <c r="AS44" s="506"/>
      <c r="AT44" s="507"/>
      <c r="AU44" s="507"/>
      <c r="AV44" s="507"/>
      <c r="AW44" s="507"/>
      <c r="AX44" s="507"/>
      <c r="AY44" s="507"/>
      <c r="AZ44" s="507"/>
      <c r="BA44" s="507"/>
      <c r="BB44" s="508"/>
      <c r="BC44" s="528"/>
      <c r="BD44" s="511"/>
      <c r="BE44" s="511"/>
      <c r="BF44" s="511"/>
      <c r="BG44" s="511"/>
      <c r="BH44" s="511"/>
      <c r="BI44" s="511"/>
      <c r="BJ44" s="511"/>
      <c r="BK44" s="511"/>
      <c r="BL44" s="511"/>
      <c r="BM44" s="512"/>
      <c r="BN44" s="509">
        <f>'таб №2'!E76</f>
        <v>0</v>
      </c>
      <c r="BO44" s="507"/>
      <c r="BP44" s="507"/>
      <c r="BQ44" s="507"/>
      <c r="BR44" s="507"/>
      <c r="BS44" s="507"/>
      <c r="BT44" s="507"/>
      <c r="BU44" s="507"/>
      <c r="BV44" s="507"/>
      <c r="BW44" s="507"/>
      <c r="BX44" s="507"/>
      <c r="BY44" s="507"/>
      <c r="BZ44" s="507"/>
      <c r="CA44" s="507"/>
      <c r="CB44" s="508"/>
    </row>
    <row r="45" spans="1:80">
      <c r="A45" s="503"/>
      <c r="B45" s="504"/>
      <c r="C45" s="504"/>
      <c r="D45" s="505"/>
      <c r="E45" s="503" t="str">
        <f>'таб №2'!A77</f>
        <v>приобретение гсм</v>
      </c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5"/>
      <c r="AS45" s="506">
        <v>60</v>
      </c>
      <c r="AT45" s="507"/>
      <c r="AU45" s="507"/>
      <c r="AV45" s="507"/>
      <c r="AW45" s="507"/>
      <c r="AX45" s="507"/>
      <c r="AY45" s="507"/>
      <c r="AZ45" s="507"/>
      <c r="BA45" s="507"/>
      <c r="BB45" s="508"/>
      <c r="BC45" s="510">
        <v>50</v>
      </c>
      <c r="BD45" s="511"/>
      <c r="BE45" s="511"/>
      <c r="BF45" s="511"/>
      <c r="BG45" s="511"/>
      <c r="BH45" s="511"/>
      <c r="BI45" s="511"/>
      <c r="BJ45" s="511"/>
      <c r="BK45" s="511"/>
      <c r="BL45" s="511"/>
      <c r="BM45" s="512"/>
      <c r="BN45" s="509">
        <f>'таб №2'!E77</f>
        <v>0</v>
      </c>
      <c r="BO45" s="507"/>
      <c r="BP45" s="507"/>
      <c r="BQ45" s="507"/>
      <c r="BR45" s="507"/>
      <c r="BS45" s="507"/>
      <c r="BT45" s="507"/>
      <c r="BU45" s="507"/>
      <c r="BV45" s="507"/>
      <c r="BW45" s="507"/>
      <c r="BX45" s="507"/>
      <c r="BY45" s="507"/>
      <c r="BZ45" s="507"/>
      <c r="CA45" s="507"/>
      <c r="CB45" s="508"/>
    </row>
    <row r="46" spans="1:80">
      <c r="A46" s="503"/>
      <c r="B46" s="504"/>
      <c r="C46" s="504"/>
      <c r="D46" s="505"/>
      <c r="E46" s="503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  <c r="AR46" s="505"/>
      <c r="AS46" s="506"/>
      <c r="AT46" s="507"/>
      <c r="AU46" s="507"/>
      <c r="AV46" s="507"/>
      <c r="AW46" s="507"/>
      <c r="AX46" s="507"/>
      <c r="AY46" s="507"/>
      <c r="AZ46" s="507"/>
      <c r="BA46" s="507"/>
      <c r="BB46" s="508"/>
      <c r="BC46" s="510"/>
      <c r="BD46" s="511"/>
      <c r="BE46" s="511"/>
      <c r="BF46" s="511"/>
      <c r="BG46" s="511"/>
      <c r="BH46" s="511"/>
      <c r="BI46" s="511"/>
      <c r="BJ46" s="511"/>
      <c r="BK46" s="511"/>
      <c r="BL46" s="511"/>
      <c r="BM46" s="512"/>
      <c r="BN46" s="509"/>
      <c r="BO46" s="507"/>
      <c r="BP46" s="507"/>
      <c r="BQ46" s="507"/>
      <c r="BR46" s="507"/>
      <c r="BS46" s="507"/>
      <c r="BT46" s="507"/>
      <c r="BU46" s="507"/>
      <c r="BV46" s="507"/>
      <c r="BW46" s="507"/>
      <c r="BX46" s="507"/>
      <c r="BY46" s="507"/>
      <c r="BZ46" s="507"/>
      <c r="CA46" s="507"/>
      <c r="CB46" s="508"/>
    </row>
    <row r="47" spans="1:80">
      <c r="A47" s="503"/>
      <c r="B47" s="504"/>
      <c r="C47" s="504"/>
      <c r="D47" s="505"/>
      <c r="E47" s="503" t="str">
        <f>'таб №2'!A78</f>
        <v>приобретение прочих материальных запасов</v>
      </c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4"/>
      <c r="AM47" s="504"/>
      <c r="AN47" s="504"/>
      <c r="AO47" s="504"/>
      <c r="AP47" s="504"/>
      <c r="AQ47" s="504"/>
      <c r="AR47" s="505"/>
      <c r="AS47" s="506"/>
      <c r="AT47" s="507"/>
      <c r="AU47" s="507"/>
      <c r="AV47" s="507"/>
      <c r="AW47" s="507"/>
      <c r="AX47" s="507"/>
      <c r="AY47" s="507"/>
      <c r="AZ47" s="507"/>
      <c r="BA47" s="507"/>
      <c r="BB47" s="508"/>
      <c r="BC47" s="510"/>
      <c r="BD47" s="511"/>
      <c r="BE47" s="511"/>
      <c r="BF47" s="511"/>
      <c r="BG47" s="511"/>
      <c r="BH47" s="511"/>
      <c r="BI47" s="511"/>
      <c r="BJ47" s="511"/>
      <c r="BK47" s="511"/>
      <c r="BL47" s="511"/>
      <c r="BM47" s="512"/>
      <c r="BN47" s="509">
        <f>'таб №2'!E78</f>
        <v>0</v>
      </c>
      <c r="BO47" s="507"/>
      <c r="BP47" s="507"/>
      <c r="BQ47" s="507"/>
      <c r="BR47" s="507"/>
      <c r="BS47" s="507"/>
      <c r="BT47" s="507"/>
      <c r="BU47" s="507"/>
      <c r="BV47" s="507"/>
      <c r="BW47" s="507"/>
      <c r="BX47" s="507"/>
      <c r="BY47" s="507"/>
      <c r="BZ47" s="507"/>
      <c r="CA47" s="507"/>
      <c r="CB47" s="508"/>
    </row>
    <row r="48" spans="1:80">
      <c r="A48" s="503"/>
      <c r="B48" s="504"/>
      <c r="C48" s="504"/>
      <c r="D48" s="505"/>
      <c r="E48" s="503" t="str">
        <f>'таб №2'!A71</f>
        <v>увеличение стоимости материальных запасов (внебюджет)</v>
      </c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5"/>
      <c r="AS48" s="506"/>
      <c r="AT48" s="507"/>
      <c r="AU48" s="507"/>
      <c r="AV48" s="507"/>
      <c r="AW48" s="507"/>
      <c r="AX48" s="507"/>
      <c r="AY48" s="507"/>
      <c r="AZ48" s="507"/>
      <c r="BA48" s="507"/>
      <c r="BB48" s="508"/>
      <c r="BC48" s="510"/>
      <c r="BD48" s="511"/>
      <c r="BE48" s="511"/>
      <c r="BF48" s="511"/>
      <c r="BG48" s="511"/>
      <c r="BH48" s="511"/>
      <c r="BI48" s="511"/>
      <c r="BJ48" s="511"/>
      <c r="BK48" s="511"/>
      <c r="BL48" s="511"/>
      <c r="BM48" s="512"/>
      <c r="BN48" s="509">
        <f>'таб №2'!D71</f>
        <v>34000</v>
      </c>
      <c r="BO48" s="507"/>
      <c r="BP48" s="507"/>
      <c r="BQ48" s="507"/>
      <c r="BR48" s="507"/>
      <c r="BS48" s="507"/>
      <c r="BT48" s="507"/>
      <c r="BU48" s="507"/>
      <c r="BV48" s="507"/>
      <c r="BW48" s="507"/>
      <c r="BX48" s="507"/>
      <c r="BY48" s="507"/>
      <c r="BZ48" s="507"/>
      <c r="CA48" s="507"/>
      <c r="CB48" s="508"/>
    </row>
    <row r="49" spans="1:128">
      <c r="A49" s="503"/>
      <c r="B49" s="504"/>
      <c r="C49" s="504"/>
      <c r="D49" s="505"/>
      <c r="E49" s="510" t="s">
        <v>220</v>
      </c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2"/>
      <c r="AS49" s="513" t="s">
        <v>31</v>
      </c>
      <c r="AT49" s="514"/>
      <c r="AU49" s="514"/>
      <c r="AV49" s="514"/>
      <c r="AW49" s="514"/>
      <c r="AX49" s="514"/>
      <c r="AY49" s="514"/>
      <c r="AZ49" s="514"/>
      <c r="BA49" s="514"/>
      <c r="BB49" s="515"/>
      <c r="BC49" s="529" t="s">
        <v>31</v>
      </c>
      <c r="BD49" s="517"/>
      <c r="BE49" s="517"/>
      <c r="BF49" s="517"/>
      <c r="BG49" s="517"/>
      <c r="BH49" s="517"/>
      <c r="BI49" s="517"/>
      <c r="BJ49" s="517"/>
      <c r="BK49" s="517"/>
      <c r="BL49" s="517"/>
      <c r="BM49" s="518"/>
      <c r="BN49" s="509">
        <f>SUM(BN38:CB48)</f>
        <v>34000</v>
      </c>
      <c r="BO49" s="507"/>
      <c r="BP49" s="507"/>
      <c r="BQ49" s="507"/>
      <c r="BR49" s="507"/>
      <c r="BS49" s="507"/>
      <c r="BT49" s="507"/>
      <c r="BU49" s="507"/>
      <c r="BV49" s="507"/>
      <c r="BW49" s="507"/>
      <c r="BX49" s="507"/>
      <c r="BY49" s="507"/>
      <c r="BZ49" s="507"/>
      <c r="CA49" s="507"/>
      <c r="CB49" s="508"/>
    </row>
    <row r="51" spans="1:128">
      <c r="CV51" s="45" t="s">
        <v>373</v>
      </c>
      <c r="DX51" s="107">
        <f>BN13+BN29+BN49</f>
        <v>63404</v>
      </c>
    </row>
  </sheetData>
  <mergeCells count="191">
    <mergeCell ref="A8:D8"/>
    <mergeCell ref="E8:AM8"/>
    <mergeCell ref="AN8:BC8"/>
    <mergeCell ref="BD8:BM8"/>
    <mergeCell ref="BN8:CB8"/>
    <mergeCell ref="A22:D22"/>
    <mergeCell ref="E22:BC22"/>
    <mergeCell ref="BD22:BM22"/>
    <mergeCell ref="BN22:CB22"/>
    <mergeCell ref="A12:D12"/>
    <mergeCell ref="E12:AM12"/>
    <mergeCell ref="AN12:BC12"/>
    <mergeCell ref="BD12:BM12"/>
    <mergeCell ref="BN12:CB12"/>
    <mergeCell ref="A21:D21"/>
    <mergeCell ref="E21:BC21"/>
    <mergeCell ref="BD21:BM21"/>
    <mergeCell ref="BN21:CB21"/>
    <mergeCell ref="BN20:CB20"/>
    <mergeCell ref="A19:D19"/>
    <mergeCell ref="BD19:BM19"/>
    <mergeCell ref="BN19:CB19"/>
    <mergeCell ref="E17:BC17"/>
    <mergeCell ref="E18:BC18"/>
    <mergeCell ref="A1:CB1"/>
    <mergeCell ref="A18:D18"/>
    <mergeCell ref="BD18:BM18"/>
    <mergeCell ref="BN18:CB18"/>
    <mergeCell ref="A17:D17"/>
    <mergeCell ref="BD17:BM17"/>
    <mergeCell ref="BN17:CB17"/>
    <mergeCell ref="A3:D3"/>
    <mergeCell ref="E3:AM3"/>
    <mergeCell ref="AN3:BC3"/>
    <mergeCell ref="BD6:BM6"/>
    <mergeCell ref="BN6:CB6"/>
    <mergeCell ref="BD3:BM3"/>
    <mergeCell ref="BN3:CB3"/>
    <mergeCell ref="A4:D4"/>
    <mergeCell ref="E4:AM4"/>
    <mergeCell ref="AN4:BC4"/>
    <mergeCell ref="BD4:BM4"/>
    <mergeCell ref="BN4:CB4"/>
    <mergeCell ref="BD10:BM10"/>
    <mergeCell ref="BN10:CB10"/>
    <mergeCell ref="A5:D5"/>
    <mergeCell ref="E5:AM5"/>
    <mergeCell ref="AN5:BC5"/>
    <mergeCell ref="BN27:CB27"/>
    <mergeCell ref="A35:D35"/>
    <mergeCell ref="E35:AR35"/>
    <mergeCell ref="A29:D29"/>
    <mergeCell ref="BD29:BM29"/>
    <mergeCell ref="A20:D20"/>
    <mergeCell ref="BD20:BM20"/>
    <mergeCell ref="A31:CB31"/>
    <mergeCell ref="AS34:BB34"/>
    <mergeCell ref="E29:BC29"/>
    <mergeCell ref="BC35:BM35"/>
    <mergeCell ref="BN35:CB35"/>
    <mergeCell ref="BN29:CB29"/>
    <mergeCell ref="BN23:CB23"/>
    <mergeCell ref="A24:D24"/>
    <mergeCell ref="E24:BC24"/>
    <mergeCell ref="BD24:BM24"/>
    <mergeCell ref="BN24:CB24"/>
    <mergeCell ref="A25:D25"/>
    <mergeCell ref="E25:BC25"/>
    <mergeCell ref="BD25:BM25"/>
    <mergeCell ref="BN25:CB25"/>
    <mergeCell ref="BN26:CB26"/>
    <mergeCell ref="A32:CB32"/>
    <mergeCell ref="BD5:BM5"/>
    <mergeCell ref="BN5:CB5"/>
    <mergeCell ref="A6:D6"/>
    <mergeCell ref="E6:AM6"/>
    <mergeCell ref="AN6:BC6"/>
    <mergeCell ref="BN13:CB13"/>
    <mergeCell ref="A15:CB15"/>
    <mergeCell ref="A9:D9"/>
    <mergeCell ref="E9:AM9"/>
    <mergeCell ref="AN9:BC9"/>
    <mergeCell ref="BD9:BM9"/>
    <mergeCell ref="BN9:CB9"/>
    <mergeCell ref="A10:D10"/>
    <mergeCell ref="E10:AM10"/>
    <mergeCell ref="AN10:BC10"/>
    <mergeCell ref="A13:D13"/>
    <mergeCell ref="E13:AM13"/>
    <mergeCell ref="AN13:BC13"/>
    <mergeCell ref="BD13:BM13"/>
    <mergeCell ref="A11:D11"/>
    <mergeCell ref="E11:AM11"/>
    <mergeCell ref="AN11:BC11"/>
    <mergeCell ref="BD11:BM11"/>
    <mergeCell ref="BN11:CB11"/>
    <mergeCell ref="AS39:BB39"/>
    <mergeCell ref="BC39:BM39"/>
    <mergeCell ref="BN39:CB39"/>
    <mergeCell ref="A49:D49"/>
    <mergeCell ref="E49:AR49"/>
    <mergeCell ref="AS49:BB49"/>
    <mergeCell ref="BC49:BM49"/>
    <mergeCell ref="A40:D40"/>
    <mergeCell ref="E40:AR40"/>
    <mergeCell ref="AS40:BB40"/>
    <mergeCell ref="BC40:BM40"/>
    <mergeCell ref="BN40:CB40"/>
    <mergeCell ref="BN41:CB41"/>
    <mergeCell ref="A42:D42"/>
    <mergeCell ref="E42:AR42"/>
    <mergeCell ref="AS42:BB42"/>
    <mergeCell ref="BC42:BM42"/>
    <mergeCell ref="BN42:CB42"/>
    <mergeCell ref="AS44:BB44"/>
    <mergeCell ref="BC44:BM44"/>
    <mergeCell ref="BN44:CB44"/>
    <mergeCell ref="A43:D43"/>
    <mergeCell ref="AS43:BB43"/>
    <mergeCell ref="BN43:CB43"/>
    <mergeCell ref="E19:BC19"/>
    <mergeCell ref="E20:BC20"/>
    <mergeCell ref="E27:BC27"/>
    <mergeCell ref="A36:D36"/>
    <mergeCell ref="E36:AR36"/>
    <mergeCell ref="A37:D37"/>
    <mergeCell ref="E37:AR37"/>
    <mergeCell ref="BC37:BM37"/>
    <mergeCell ref="AS37:BB37"/>
    <mergeCell ref="BD26:BM26"/>
    <mergeCell ref="A23:D23"/>
    <mergeCell ref="E23:BC23"/>
    <mergeCell ref="BD23:BM23"/>
    <mergeCell ref="A27:D27"/>
    <mergeCell ref="BD27:BM27"/>
    <mergeCell ref="A26:D26"/>
    <mergeCell ref="E26:BC26"/>
    <mergeCell ref="E38:AR38"/>
    <mergeCell ref="A38:D38"/>
    <mergeCell ref="AS38:BB38"/>
    <mergeCell ref="A39:D39"/>
    <mergeCell ref="BC38:BM38"/>
    <mergeCell ref="E39:AR39"/>
    <mergeCell ref="BN38:CB38"/>
    <mergeCell ref="BN49:CB49"/>
    <mergeCell ref="BC34:BM34"/>
    <mergeCell ref="BN34:CB34"/>
    <mergeCell ref="A34:D34"/>
    <mergeCell ref="E34:AR34"/>
    <mergeCell ref="BC45:BM45"/>
    <mergeCell ref="BN37:CB37"/>
    <mergeCell ref="E45:AR45"/>
    <mergeCell ref="AS45:BB45"/>
    <mergeCell ref="AS36:BB36"/>
    <mergeCell ref="BC36:BM36"/>
    <mergeCell ref="BN36:CB36"/>
    <mergeCell ref="A44:D44"/>
    <mergeCell ref="BN45:CB45"/>
    <mergeCell ref="AS35:BB35"/>
    <mergeCell ref="A41:D41"/>
    <mergeCell ref="E41:AR41"/>
    <mergeCell ref="AS41:BB41"/>
    <mergeCell ref="BC41:BM41"/>
    <mergeCell ref="E44:AR44"/>
    <mergeCell ref="A45:D45"/>
    <mergeCell ref="E43:AR43"/>
    <mergeCell ref="BC43:BM43"/>
    <mergeCell ref="A7:D7"/>
    <mergeCell ref="E7:AM7"/>
    <mergeCell ref="AN7:BC7"/>
    <mergeCell ref="BD7:BM7"/>
    <mergeCell ref="BN7:CB7"/>
    <mergeCell ref="A48:D48"/>
    <mergeCell ref="E48:AR48"/>
    <mergeCell ref="AS48:BB48"/>
    <mergeCell ref="BC48:BM48"/>
    <mergeCell ref="BN48:CB48"/>
    <mergeCell ref="A46:D46"/>
    <mergeCell ref="E46:AR46"/>
    <mergeCell ref="AS46:BB46"/>
    <mergeCell ref="BC46:BM46"/>
    <mergeCell ref="BN46:CB46"/>
    <mergeCell ref="A47:D47"/>
    <mergeCell ref="E47:AR47"/>
    <mergeCell ref="AS47:BB47"/>
    <mergeCell ref="BC47:BM47"/>
    <mergeCell ref="BN47:CB47"/>
    <mergeCell ref="A28:D28"/>
    <mergeCell ref="E28:BC28"/>
    <mergeCell ref="BD28:BM28"/>
    <mergeCell ref="BN28:CB28"/>
  </mergeCells>
  <pageMargins left="0.44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136"/>
  <sheetViews>
    <sheetView zoomScale="70" zoomScaleNormal="70" workbookViewId="0">
      <selection activeCell="DK43" sqref="DK43:DS43"/>
    </sheetView>
  </sheetViews>
  <sheetFormatPr defaultColWidth="1.140625" defaultRowHeight="12.75"/>
  <cols>
    <col min="1" max="16384" width="1.140625" style="44"/>
  </cols>
  <sheetData>
    <row r="1" spans="1:123" s="7" customFormat="1" ht="10.5">
      <c r="DS1" s="8" t="s">
        <v>57</v>
      </c>
    </row>
    <row r="2" spans="1:123" s="7" customFormat="1" ht="10.5">
      <c r="DS2" s="8" t="s">
        <v>58</v>
      </c>
    </row>
    <row r="3" spans="1:123" s="7" customFormat="1" ht="10.5">
      <c r="DS3" s="8" t="s">
        <v>59</v>
      </c>
    </row>
    <row r="4" spans="1:123" s="9" customFormat="1" ht="9">
      <c r="DS4" s="10"/>
    </row>
    <row r="5" spans="1:123" s="11" customFormat="1" ht="7.5">
      <c r="DS5" s="12"/>
    </row>
    <row r="6" spans="1:123" s="13" customFormat="1" ht="11.25">
      <c r="BI6" s="168" t="s">
        <v>60</v>
      </c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</row>
    <row r="7" spans="1:123" s="13" customFormat="1" ht="11.25"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</row>
    <row r="8" spans="1:123" s="14" customFormat="1" ht="10.5">
      <c r="BI8" s="161" t="s">
        <v>61</v>
      </c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</row>
    <row r="9" spans="1:123" s="13" customFormat="1" ht="11.25"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</row>
    <row r="10" spans="1:123" s="14" customFormat="1" ht="10.5">
      <c r="BI10" s="161" t="s">
        <v>62</v>
      </c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</row>
    <row r="11" spans="1:123" s="13" customFormat="1" ht="11.25"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</row>
    <row r="12" spans="1:123" s="14" customFormat="1" ht="10.5">
      <c r="BI12" s="162" t="s">
        <v>63</v>
      </c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Y12" s="162" t="s">
        <v>64</v>
      </c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</row>
    <row r="13" spans="1:123" s="13" customFormat="1" ht="11.25">
      <c r="BI13" s="163" t="s">
        <v>65</v>
      </c>
      <c r="BJ13" s="163"/>
      <c r="BK13" s="164"/>
      <c r="BL13" s="164"/>
      <c r="BM13" s="164"/>
      <c r="BN13" s="165" t="s">
        <v>66</v>
      </c>
      <c r="BO13" s="165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3">
        <v>20</v>
      </c>
      <c r="CH13" s="163"/>
      <c r="CI13" s="163"/>
      <c r="CJ13" s="167"/>
      <c r="CK13" s="167"/>
      <c r="CL13" s="167"/>
      <c r="CN13" s="15" t="s">
        <v>3</v>
      </c>
    </row>
    <row r="14" spans="1:123" s="16" customFormat="1" ht="7.5">
      <c r="BI14" s="17"/>
      <c r="BJ14" s="17"/>
      <c r="BK14" s="18"/>
      <c r="BL14" s="18"/>
      <c r="BM14" s="18"/>
      <c r="BN14" s="19"/>
      <c r="BO14" s="19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17"/>
      <c r="CH14" s="17"/>
      <c r="CI14" s="17"/>
      <c r="CJ14" s="21"/>
      <c r="CK14" s="21"/>
      <c r="CL14" s="21"/>
      <c r="CN14" s="19"/>
    </row>
    <row r="15" spans="1:123" s="23" customFormat="1">
      <c r="A15" s="169" t="s">
        <v>67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</row>
    <row r="16" spans="1:123" s="25" customFormat="1" ht="5.25" customHeight="1">
      <c r="A16" s="170" t="s">
        <v>68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24"/>
      <c r="DI16" s="24"/>
      <c r="DJ16" s="24"/>
      <c r="DK16" s="24"/>
    </row>
    <row r="17" spans="1:123" s="13" customFormat="1" ht="12" thickBo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26"/>
      <c r="DI17" s="171" t="s">
        <v>69</v>
      </c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</row>
    <row r="18" spans="1:123" s="13" customFormat="1" ht="11.25">
      <c r="DG18" s="27" t="s">
        <v>70</v>
      </c>
      <c r="DI18" s="172" t="s">
        <v>71</v>
      </c>
      <c r="DJ18" s="173"/>
      <c r="DK18" s="173"/>
      <c r="DL18" s="173"/>
      <c r="DM18" s="173"/>
      <c r="DN18" s="173"/>
      <c r="DO18" s="173"/>
      <c r="DP18" s="173"/>
      <c r="DQ18" s="173"/>
      <c r="DR18" s="173"/>
      <c r="DS18" s="174"/>
    </row>
    <row r="19" spans="1:123" s="13" customFormat="1" ht="11.25">
      <c r="AM19" s="163" t="s">
        <v>72</v>
      </c>
      <c r="AN19" s="163"/>
      <c r="AO19" s="163"/>
      <c r="AP19" s="163"/>
      <c r="AQ19" s="164"/>
      <c r="AR19" s="164"/>
      <c r="AS19" s="164"/>
      <c r="AT19" s="165" t="s">
        <v>66</v>
      </c>
      <c r="AU19" s="165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3">
        <v>20</v>
      </c>
      <c r="BN19" s="163"/>
      <c r="BO19" s="163"/>
      <c r="BP19" s="167"/>
      <c r="BQ19" s="167"/>
      <c r="BR19" s="167"/>
      <c r="BT19" s="15" t="s">
        <v>3</v>
      </c>
      <c r="DG19" s="27" t="s">
        <v>73</v>
      </c>
      <c r="DI19" s="175"/>
      <c r="DJ19" s="176"/>
      <c r="DK19" s="176"/>
      <c r="DL19" s="176"/>
      <c r="DM19" s="176"/>
      <c r="DN19" s="176"/>
      <c r="DO19" s="176"/>
      <c r="DP19" s="176"/>
      <c r="DQ19" s="176"/>
      <c r="DR19" s="176"/>
      <c r="DS19" s="177"/>
    </row>
    <row r="20" spans="1:123" s="13" customFormat="1" ht="11.25">
      <c r="A20" s="15" t="s">
        <v>74</v>
      </c>
      <c r="DG20" s="27"/>
      <c r="DI20" s="175"/>
      <c r="DJ20" s="176"/>
      <c r="DK20" s="176"/>
      <c r="DL20" s="176"/>
      <c r="DM20" s="176"/>
      <c r="DN20" s="176"/>
      <c r="DO20" s="176"/>
      <c r="DP20" s="176"/>
      <c r="DQ20" s="176"/>
      <c r="DR20" s="176"/>
      <c r="DS20" s="177"/>
    </row>
    <row r="21" spans="1:123" s="13" customFormat="1" ht="11.25">
      <c r="A21" s="15" t="s">
        <v>75</v>
      </c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DG21" s="27" t="s">
        <v>76</v>
      </c>
      <c r="DI21" s="175"/>
      <c r="DJ21" s="176"/>
      <c r="DK21" s="176"/>
      <c r="DL21" s="176"/>
      <c r="DM21" s="176"/>
      <c r="DN21" s="176"/>
      <c r="DO21" s="176"/>
      <c r="DP21" s="176"/>
      <c r="DQ21" s="176"/>
      <c r="DR21" s="176"/>
      <c r="DS21" s="177"/>
    </row>
    <row r="22" spans="1:123" s="29" customFormat="1" ht="3.95" customHeight="1" thickBot="1">
      <c r="A22" s="28"/>
      <c r="DG22" s="30"/>
      <c r="DI22" s="183"/>
      <c r="DJ22" s="184"/>
      <c r="DK22" s="184"/>
      <c r="DL22" s="184"/>
      <c r="DM22" s="184"/>
      <c r="DN22" s="184"/>
      <c r="DO22" s="184"/>
      <c r="DP22" s="184"/>
      <c r="DQ22" s="184"/>
      <c r="DR22" s="184"/>
      <c r="DS22" s="185"/>
    </row>
    <row r="23" spans="1:123" s="13" customFormat="1" ht="12" thickBot="1">
      <c r="AC23" s="15" t="s">
        <v>77</v>
      </c>
      <c r="AJ23" s="186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8"/>
      <c r="DG23" s="27" t="s">
        <v>78</v>
      </c>
      <c r="DI23" s="183"/>
      <c r="DJ23" s="184"/>
      <c r="DK23" s="184"/>
      <c r="DL23" s="184"/>
      <c r="DM23" s="184"/>
      <c r="DN23" s="184"/>
      <c r="DO23" s="184"/>
      <c r="DP23" s="184"/>
      <c r="DQ23" s="184"/>
      <c r="DR23" s="184"/>
      <c r="DS23" s="185"/>
    </row>
    <row r="24" spans="1:123" s="13" customFormat="1" ht="11.25">
      <c r="A24" s="15" t="s">
        <v>79</v>
      </c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DG24" s="27" t="s">
        <v>80</v>
      </c>
      <c r="DI24" s="175"/>
      <c r="DJ24" s="176"/>
      <c r="DK24" s="176"/>
      <c r="DL24" s="176"/>
      <c r="DM24" s="176"/>
      <c r="DN24" s="176"/>
      <c r="DO24" s="176"/>
      <c r="DP24" s="176"/>
      <c r="DQ24" s="176"/>
      <c r="DR24" s="176"/>
      <c r="DS24" s="177"/>
    </row>
    <row r="25" spans="1:123" s="13" customFormat="1" ht="11.25">
      <c r="A25" s="15" t="s">
        <v>81</v>
      </c>
      <c r="DG25" s="27"/>
      <c r="DI25" s="175"/>
      <c r="DJ25" s="176"/>
      <c r="DK25" s="176"/>
      <c r="DL25" s="176"/>
      <c r="DM25" s="176"/>
      <c r="DN25" s="176"/>
      <c r="DO25" s="176"/>
      <c r="DP25" s="176"/>
      <c r="DQ25" s="176"/>
      <c r="DR25" s="176"/>
      <c r="DS25" s="177"/>
    </row>
    <row r="26" spans="1:123" s="13" customFormat="1" ht="11.25">
      <c r="A26" s="15" t="s">
        <v>82</v>
      </c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DG26" s="27" t="s">
        <v>83</v>
      </c>
      <c r="DI26" s="175"/>
      <c r="DJ26" s="176"/>
      <c r="DK26" s="176"/>
      <c r="DL26" s="176"/>
      <c r="DM26" s="176"/>
      <c r="DN26" s="176"/>
      <c r="DO26" s="176"/>
      <c r="DP26" s="176"/>
      <c r="DQ26" s="176"/>
      <c r="DR26" s="176"/>
      <c r="DS26" s="177"/>
    </row>
    <row r="27" spans="1:123" s="13" customFormat="1" ht="11.25">
      <c r="A27" s="15" t="s">
        <v>81</v>
      </c>
      <c r="DG27" s="27"/>
      <c r="DI27" s="178"/>
      <c r="DJ27" s="179"/>
      <c r="DK27" s="179"/>
      <c r="DL27" s="179"/>
      <c r="DM27" s="179"/>
      <c r="DN27" s="179"/>
      <c r="DO27" s="179"/>
      <c r="DP27" s="179"/>
      <c r="DQ27" s="179"/>
      <c r="DR27" s="179"/>
      <c r="DS27" s="180"/>
    </row>
    <row r="28" spans="1:123" s="13" customFormat="1" ht="11.25">
      <c r="A28" s="15" t="s">
        <v>84</v>
      </c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DG28" s="27" t="s">
        <v>76</v>
      </c>
      <c r="DI28" s="181"/>
      <c r="DJ28" s="164"/>
      <c r="DK28" s="164"/>
      <c r="DL28" s="164"/>
      <c r="DM28" s="164"/>
      <c r="DN28" s="164"/>
      <c r="DO28" s="164"/>
      <c r="DP28" s="164"/>
      <c r="DQ28" s="164"/>
      <c r="DR28" s="164"/>
      <c r="DS28" s="182"/>
    </row>
    <row r="29" spans="1:123" s="13" customFormat="1" ht="11.25">
      <c r="A29" s="15" t="s">
        <v>85</v>
      </c>
      <c r="DG29" s="27" t="s">
        <v>86</v>
      </c>
      <c r="DI29" s="181"/>
      <c r="DJ29" s="164"/>
      <c r="DK29" s="164"/>
      <c r="DL29" s="164"/>
      <c r="DM29" s="164"/>
      <c r="DN29" s="164"/>
      <c r="DO29" s="164"/>
      <c r="DP29" s="164"/>
      <c r="DQ29" s="164"/>
      <c r="DR29" s="164"/>
      <c r="DS29" s="182"/>
    </row>
    <row r="30" spans="1:123" s="13" customFormat="1" ht="12" thickBot="1"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DG30" s="27" t="s">
        <v>87</v>
      </c>
      <c r="DI30" s="197"/>
      <c r="DJ30" s="198"/>
      <c r="DK30" s="198"/>
      <c r="DL30" s="198"/>
      <c r="DM30" s="198"/>
      <c r="DN30" s="198"/>
      <c r="DO30" s="198"/>
      <c r="DP30" s="198"/>
      <c r="DQ30" s="198"/>
      <c r="DR30" s="198"/>
      <c r="DS30" s="199"/>
    </row>
    <row r="31" spans="1:123" s="14" customFormat="1" ht="11.25" thickBot="1">
      <c r="J31" s="162" t="s">
        <v>88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DG31" s="31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</row>
    <row r="32" spans="1:123" s="13" customFormat="1" ht="12" thickBot="1"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CU32" s="27" t="s">
        <v>40</v>
      </c>
      <c r="CW32" s="200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2"/>
    </row>
    <row r="33" spans="1:123" s="29" customFormat="1" ht="3" customHeight="1">
      <c r="DG33" s="30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7" customFormat="1" ht="10.5">
      <c r="A34" s="190" t="s">
        <v>89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203" t="s">
        <v>26</v>
      </c>
      <c r="AG34" s="203"/>
      <c r="AH34" s="203"/>
      <c r="AI34" s="203"/>
      <c r="AJ34" s="203"/>
      <c r="AK34" s="203"/>
      <c r="AL34" s="203" t="s">
        <v>27</v>
      </c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190" t="s">
        <v>90</v>
      </c>
      <c r="BB34" s="190"/>
      <c r="BC34" s="190"/>
      <c r="BD34" s="190"/>
      <c r="BE34" s="190"/>
      <c r="BF34" s="190"/>
      <c r="BG34" s="204"/>
      <c r="BH34" s="189" t="s">
        <v>91</v>
      </c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204"/>
      <c r="CC34" s="189" t="s">
        <v>92</v>
      </c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204"/>
      <c r="CX34" s="189" t="s">
        <v>93</v>
      </c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</row>
    <row r="35" spans="1:123" s="7" customFormat="1" ht="10.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2" t="s">
        <v>30</v>
      </c>
      <c r="AG35" s="192"/>
      <c r="AH35" s="192"/>
      <c r="AI35" s="192"/>
      <c r="AJ35" s="192"/>
      <c r="AK35" s="192"/>
      <c r="AL35" s="192" t="s">
        <v>94</v>
      </c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1" t="s">
        <v>95</v>
      </c>
      <c r="BB35" s="191"/>
      <c r="BC35" s="191"/>
      <c r="BD35" s="191"/>
      <c r="BE35" s="191"/>
      <c r="BF35" s="191"/>
      <c r="BG35" s="193"/>
      <c r="BH35" s="194" t="s">
        <v>96</v>
      </c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6"/>
      <c r="CC35" s="194" t="s">
        <v>97</v>
      </c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6"/>
      <c r="CX35" s="194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</row>
    <row r="36" spans="1:123" s="7" customFormat="1" ht="10.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2"/>
      <c r="AG36" s="192"/>
      <c r="AH36" s="192"/>
      <c r="AI36" s="192"/>
      <c r="AJ36" s="192"/>
      <c r="AK36" s="192"/>
      <c r="AL36" s="192" t="s">
        <v>98</v>
      </c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1"/>
      <c r="BB36" s="191"/>
      <c r="BC36" s="191"/>
      <c r="BD36" s="191"/>
      <c r="BE36" s="191"/>
      <c r="BF36" s="191"/>
      <c r="BG36" s="193"/>
      <c r="BH36" s="189" t="s">
        <v>99</v>
      </c>
      <c r="BI36" s="190"/>
      <c r="BJ36" s="190"/>
      <c r="BK36" s="190"/>
      <c r="BL36" s="190"/>
      <c r="BM36" s="190"/>
      <c r="BN36" s="190"/>
      <c r="BO36" s="190"/>
      <c r="BP36" s="190"/>
      <c r="BQ36" s="204"/>
      <c r="BR36" s="189" t="s">
        <v>100</v>
      </c>
      <c r="BS36" s="190"/>
      <c r="BT36" s="190"/>
      <c r="BU36" s="190"/>
      <c r="BV36" s="190"/>
      <c r="BW36" s="190"/>
      <c r="BX36" s="190"/>
      <c r="BY36" s="190"/>
      <c r="BZ36" s="190"/>
      <c r="CA36" s="190"/>
      <c r="CB36" s="204"/>
      <c r="CC36" s="189" t="s">
        <v>99</v>
      </c>
      <c r="CD36" s="190"/>
      <c r="CE36" s="190"/>
      <c r="CF36" s="190"/>
      <c r="CG36" s="190"/>
      <c r="CH36" s="190"/>
      <c r="CI36" s="190"/>
      <c r="CJ36" s="190"/>
      <c r="CK36" s="190"/>
      <c r="CL36" s="204"/>
      <c r="CM36" s="203" t="s">
        <v>100</v>
      </c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189" t="s">
        <v>101</v>
      </c>
      <c r="CY36" s="190"/>
      <c r="CZ36" s="190"/>
      <c r="DA36" s="190"/>
      <c r="DB36" s="190"/>
      <c r="DC36" s="190"/>
      <c r="DD36" s="190"/>
      <c r="DE36" s="190"/>
      <c r="DF36" s="190"/>
      <c r="DG36" s="190"/>
      <c r="DH36" s="204"/>
      <c r="DI36" s="189" t="s">
        <v>102</v>
      </c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</row>
    <row r="37" spans="1:123" s="7" customFormat="1" ht="11.25" thickBot="1">
      <c r="A37" s="205">
        <v>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F37" s="189">
        <v>2</v>
      </c>
      <c r="AG37" s="190"/>
      <c r="AH37" s="190"/>
      <c r="AI37" s="190"/>
      <c r="AJ37" s="190"/>
      <c r="AK37" s="204"/>
      <c r="AL37" s="189">
        <v>3</v>
      </c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204"/>
      <c r="BA37" s="189">
        <v>4</v>
      </c>
      <c r="BB37" s="190"/>
      <c r="BC37" s="190"/>
      <c r="BD37" s="190"/>
      <c r="BE37" s="190"/>
      <c r="BF37" s="190"/>
      <c r="BG37" s="204"/>
      <c r="BH37" s="203">
        <v>5</v>
      </c>
      <c r="BI37" s="203"/>
      <c r="BJ37" s="203"/>
      <c r="BK37" s="203"/>
      <c r="BL37" s="203"/>
      <c r="BM37" s="203"/>
      <c r="BN37" s="203"/>
      <c r="BO37" s="203"/>
      <c r="BP37" s="203"/>
      <c r="BQ37" s="203"/>
      <c r="BR37" s="203">
        <v>6</v>
      </c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189">
        <v>7</v>
      </c>
      <c r="CD37" s="190"/>
      <c r="CE37" s="190"/>
      <c r="CF37" s="190"/>
      <c r="CG37" s="190"/>
      <c r="CH37" s="190"/>
      <c r="CI37" s="190"/>
      <c r="CJ37" s="190"/>
      <c r="CK37" s="190"/>
      <c r="CL37" s="204"/>
      <c r="CM37" s="203">
        <v>8</v>
      </c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7">
        <v>9</v>
      </c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>
        <v>10</v>
      </c>
      <c r="DJ37" s="207"/>
      <c r="DK37" s="207"/>
      <c r="DL37" s="207"/>
      <c r="DM37" s="207"/>
      <c r="DN37" s="207"/>
      <c r="DO37" s="207"/>
      <c r="DP37" s="207"/>
      <c r="DQ37" s="207"/>
      <c r="DR37" s="207"/>
      <c r="DS37" s="208"/>
    </row>
    <row r="38" spans="1:123" s="14" customFormat="1" ht="10.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8"/>
      <c r="AG38" s="219"/>
      <c r="AH38" s="219"/>
      <c r="AI38" s="219"/>
      <c r="AJ38" s="219"/>
      <c r="AK38" s="219"/>
      <c r="AL38" s="220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2"/>
      <c r="BA38" s="220"/>
      <c r="BB38" s="221"/>
      <c r="BC38" s="221"/>
      <c r="BD38" s="221"/>
      <c r="BE38" s="221"/>
      <c r="BF38" s="221"/>
      <c r="BG38" s="222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23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24"/>
      <c r="CD38" s="225"/>
      <c r="CE38" s="225"/>
      <c r="CF38" s="225"/>
      <c r="CG38" s="225"/>
      <c r="CH38" s="225"/>
      <c r="CI38" s="225"/>
      <c r="CJ38" s="225"/>
      <c r="CK38" s="225"/>
      <c r="CL38" s="226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10"/>
    </row>
    <row r="39" spans="1:123" s="14" customFormat="1" ht="11.25" thickBo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  <c r="AH39" s="213"/>
      <c r="AI39" s="213"/>
      <c r="AJ39" s="213"/>
      <c r="AK39" s="213"/>
      <c r="AL39" s="214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6"/>
      <c r="BA39" s="214"/>
      <c r="BB39" s="215"/>
      <c r="BC39" s="215"/>
      <c r="BD39" s="215"/>
      <c r="BE39" s="215"/>
      <c r="BF39" s="215"/>
      <c r="BG39" s="216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27"/>
      <c r="CD39" s="228"/>
      <c r="CE39" s="228"/>
      <c r="CF39" s="228"/>
      <c r="CG39" s="228"/>
      <c r="CH39" s="228"/>
      <c r="CI39" s="228"/>
      <c r="CJ39" s="228"/>
      <c r="CK39" s="228"/>
      <c r="CL39" s="229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30"/>
    </row>
    <row r="40" spans="1:123" s="14" customFormat="1" ht="11.25" thickBot="1">
      <c r="A40" s="231" t="s">
        <v>103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2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4" t="s">
        <v>31</v>
      </c>
      <c r="CD40" s="235"/>
      <c r="CE40" s="235"/>
      <c r="CF40" s="235"/>
      <c r="CG40" s="235"/>
      <c r="CH40" s="235"/>
      <c r="CI40" s="235"/>
      <c r="CJ40" s="235"/>
      <c r="CK40" s="235"/>
      <c r="CL40" s="236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7"/>
    </row>
    <row r="41" spans="1:123" s="29" customFormat="1" ht="3" customHeight="1" thickBot="1">
      <c r="DG41" s="30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s="13" customFormat="1" ht="11.25">
      <c r="A42" s="15" t="s">
        <v>104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CZ42" s="15" t="s">
        <v>105</v>
      </c>
      <c r="DG42" s="27"/>
      <c r="DI42" s="35"/>
      <c r="DJ42" s="35"/>
      <c r="DK42" s="172"/>
      <c r="DL42" s="173"/>
      <c r="DM42" s="173"/>
      <c r="DN42" s="173"/>
      <c r="DO42" s="173"/>
      <c r="DP42" s="173"/>
      <c r="DQ42" s="173"/>
      <c r="DR42" s="173"/>
      <c r="DS42" s="174"/>
    </row>
    <row r="43" spans="1:123" s="13" customFormat="1" ht="12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61" t="s">
        <v>63</v>
      </c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4"/>
      <c r="Y43" s="161" t="s">
        <v>64</v>
      </c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CZ43" s="15" t="s">
        <v>106</v>
      </c>
      <c r="DG43" s="27"/>
      <c r="DI43" s="35"/>
      <c r="DJ43" s="35"/>
      <c r="DK43" s="197"/>
      <c r="DL43" s="198"/>
      <c r="DM43" s="198"/>
      <c r="DN43" s="198"/>
      <c r="DO43" s="198"/>
      <c r="DP43" s="198"/>
      <c r="DQ43" s="198"/>
      <c r="DR43" s="198"/>
      <c r="DS43" s="199"/>
    </row>
    <row r="44" spans="1:123" s="14" customFormat="1" ht="12" thickBot="1">
      <c r="A44" s="15" t="s">
        <v>107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DG44" s="31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13" customFormat="1" ht="11.25">
      <c r="A45" s="15" t="s">
        <v>108</v>
      </c>
      <c r="BM45" s="238" t="s">
        <v>109</v>
      </c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40"/>
    </row>
    <row r="46" spans="1:123" s="13" customFormat="1" ht="11.25">
      <c r="A46" s="15" t="s">
        <v>110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M46" s="241" t="s">
        <v>111</v>
      </c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3"/>
    </row>
    <row r="47" spans="1:123" s="13" customFormat="1" ht="11.25">
      <c r="L47" s="244" t="s">
        <v>63</v>
      </c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14"/>
      <c r="Y47" s="244" t="s">
        <v>64</v>
      </c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M47" s="36" t="s">
        <v>112</v>
      </c>
      <c r="BN47" s="33"/>
      <c r="BO47" s="33"/>
      <c r="BP47" s="33"/>
      <c r="BQ47" s="33"/>
      <c r="BR47" s="33"/>
      <c r="BS47" s="33"/>
      <c r="BT47" s="33"/>
      <c r="BU47" s="33"/>
      <c r="BV47" s="33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33"/>
      <c r="CL47" s="166"/>
      <c r="CM47" s="166"/>
      <c r="CN47" s="166"/>
      <c r="CO47" s="166"/>
      <c r="CP47" s="166"/>
      <c r="CQ47" s="166"/>
      <c r="CR47" s="166"/>
      <c r="CS47" s="166"/>
      <c r="CT47" s="166"/>
      <c r="CU47" s="33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35"/>
      <c r="DK47" s="164"/>
      <c r="DL47" s="164"/>
      <c r="DM47" s="164"/>
      <c r="DN47" s="164"/>
      <c r="DO47" s="164"/>
      <c r="DP47" s="164"/>
      <c r="DQ47" s="164"/>
      <c r="DR47" s="164"/>
      <c r="DS47" s="37"/>
    </row>
    <row r="48" spans="1:123" s="13" customFormat="1" ht="11.25">
      <c r="A48" s="15" t="s">
        <v>112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Z48" s="166"/>
      <c r="AA48" s="166"/>
      <c r="AB48" s="166"/>
      <c r="AC48" s="166"/>
      <c r="AD48" s="166"/>
      <c r="AE48" s="166"/>
      <c r="AF48" s="166"/>
      <c r="AG48" s="166"/>
      <c r="AH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35"/>
      <c r="AY48" s="164"/>
      <c r="AZ48" s="164"/>
      <c r="BA48" s="164"/>
      <c r="BB48" s="164"/>
      <c r="BC48" s="164"/>
      <c r="BD48" s="164"/>
      <c r="BE48" s="164"/>
      <c r="BF48" s="164"/>
      <c r="BM48" s="36" t="s">
        <v>113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245" t="s">
        <v>114</v>
      </c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38"/>
      <c r="CL48" s="245" t="s">
        <v>63</v>
      </c>
      <c r="CM48" s="245"/>
      <c r="CN48" s="245"/>
      <c r="CO48" s="245"/>
      <c r="CP48" s="245"/>
      <c r="CQ48" s="245"/>
      <c r="CR48" s="245"/>
      <c r="CS48" s="245"/>
      <c r="CT48" s="245"/>
      <c r="CU48" s="38"/>
      <c r="CV48" s="245" t="s">
        <v>64</v>
      </c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32"/>
      <c r="DK48" s="246" t="s">
        <v>115</v>
      </c>
      <c r="DL48" s="246"/>
      <c r="DM48" s="246"/>
      <c r="DN48" s="246"/>
      <c r="DO48" s="246"/>
      <c r="DP48" s="246"/>
      <c r="DQ48" s="246"/>
      <c r="DR48" s="246"/>
      <c r="DS48" s="37"/>
    </row>
    <row r="49" spans="1:123" s="13" customFormat="1" ht="11.25">
      <c r="A49" s="15" t="s">
        <v>113</v>
      </c>
      <c r="K49" s="245" t="s">
        <v>114</v>
      </c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14"/>
      <c r="Z49" s="245" t="s">
        <v>63</v>
      </c>
      <c r="AA49" s="245"/>
      <c r="AB49" s="245"/>
      <c r="AC49" s="245"/>
      <c r="AD49" s="245"/>
      <c r="AE49" s="245"/>
      <c r="AF49" s="245"/>
      <c r="AG49" s="245"/>
      <c r="AH49" s="245"/>
      <c r="AI49" s="14"/>
      <c r="AJ49" s="245" t="s">
        <v>64</v>
      </c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32"/>
      <c r="AY49" s="246" t="s">
        <v>115</v>
      </c>
      <c r="AZ49" s="246"/>
      <c r="BA49" s="246"/>
      <c r="BB49" s="246"/>
      <c r="BC49" s="246"/>
      <c r="BD49" s="246"/>
      <c r="BE49" s="246"/>
      <c r="BF49" s="246"/>
      <c r="BM49" s="247" t="s">
        <v>65</v>
      </c>
      <c r="BN49" s="248"/>
      <c r="BO49" s="164"/>
      <c r="BP49" s="164"/>
      <c r="BQ49" s="164"/>
      <c r="BR49" s="249" t="s">
        <v>66</v>
      </c>
      <c r="BS49" s="249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248">
        <v>20</v>
      </c>
      <c r="CL49" s="248"/>
      <c r="CM49" s="248"/>
      <c r="CN49" s="167"/>
      <c r="CO49" s="167"/>
      <c r="CP49" s="167"/>
      <c r="CQ49" s="33"/>
      <c r="CR49" s="39" t="s">
        <v>3</v>
      </c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7"/>
    </row>
    <row r="50" spans="1:123" s="13" customFormat="1" ht="12" thickBot="1">
      <c r="A50" s="163" t="s">
        <v>65</v>
      </c>
      <c r="B50" s="163"/>
      <c r="C50" s="164"/>
      <c r="D50" s="164"/>
      <c r="E50" s="164"/>
      <c r="F50" s="165" t="s">
        <v>66</v>
      </c>
      <c r="G50" s="165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3">
        <v>20</v>
      </c>
      <c r="Z50" s="163"/>
      <c r="AA50" s="163"/>
      <c r="AB50" s="167"/>
      <c r="AC50" s="167"/>
      <c r="AD50" s="167"/>
      <c r="AF50" s="15" t="s">
        <v>3</v>
      </c>
      <c r="BM50" s="40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</row>
    <row r="51" spans="1:123" s="13" customFormat="1" ht="11.25"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25" customFormat="1" ht="15.75"/>
    <row r="53" spans="1:123" s="25" customFormat="1" ht="15.75"/>
    <row r="54" spans="1:123" s="25" customFormat="1" ht="15.75"/>
    <row r="55" spans="1:123" s="25" customFormat="1" ht="15.75"/>
    <row r="56" spans="1:123" s="25" customFormat="1" ht="15.75"/>
    <row r="57" spans="1:123" s="25" customFormat="1" ht="15.75"/>
    <row r="58" spans="1:123" s="25" customFormat="1" ht="15.75"/>
    <row r="59" spans="1:123" s="25" customFormat="1" ht="15.75"/>
    <row r="60" spans="1:123" s="25" customFormat="1" ht="15.75"/>
    <row r="61" spans="1:123" s="25" customFormat="1" ht="15.75"/>
    <row r="62" spans="1:123" s="25" customFormat="1" ht="15.75"/>
    <row r="63" spans="1:123" s="25" customFormat="1" ht="15.75"/>
    <row r="64" spans="1:123" s="25" customFormat="1" ht="15.75"/>
    <row r="65" s="25" customFormat="1" ht="15.75"/>
    <row r="66" s="25" customFormat="1" ht="15.75"/>
    <row r="67" s="25" customFormat="1" ht="15.75"/>
    <row r="68" s="25" customFormat="1" ht="15.75"/>
    <row r="69" s="25" customFormat="1" ht="15.75"/>
    <row r="70" s="25" customFormat="1" ht="15.75"/>
    <row r="71" s="25" customFormat="1" ht="15.75"/>
    <row r="72" s="25" customFormat="1" ht="15.75"/>
    <row r="73" s="25" customFormat="1" ht="15.75"/>
    <row r="74" s="25" customFormat="1" ht="15.75"/>
    <row r="75" s="25" customFormat="1" ht="15.75"/>
    <row r="76" s="25" customFormat="1" ht="15.75"/>
    <row r="77" s="25" customFormat="1" ht="15.75"/>
    <row r="78" s="25" customFormat="1" ht="15.75"/>
    <row r="79" s="25" customFormat="1" ht="15.75"/>
    <row r="80" s="25" customFormat="1" ht="15.75"/>
    <row r="81" s="25" customFormat="1" ht="15.75"/>
    <row r="82" s="25" customFormat="1" ht="15.75"/>
    <row r="83" s="25" customFormat="1" ht="15.75"/>
    <row r="84" s="25" customFormat="1" ht="15.75"/>
    <row r="85" s="25" customFormat="1" ht="15.75"/>
    <row r="86" s="25" customFormat="1" ht="15.75"/>
    <row r="87" s="25" customFormat="1" ht="15.75"/>
    <row r="88" s="25" customFormat="1" ht="15.75"/>
    <row r="89" s="25" customFormat="1" ht="15.75"/>
    <row r="90" s="25" customFormat="1" ht="15.75"/>
    <row r="91" s="25" customFormat="1" ht="15.75"/>
    <row r="92" s="25" customFormat="1" ht="15.75"/>
    <row r="93" s="25" customFormat="1" ht="15.75"/>
    <row r="94" s="25" customFormat="1" ht="15.75"/>
    <row r="95" s="25" customFormat="1" ht="15.75"/>
    <row r="96" s="25" customFormat="1" ht="15.75"/>
    <row r="97" s="25" customFormat="1" ht="15.75"/>
    <row r="98" s="25" customFormat="1" ht="15.75"/>
    <row r="99" s="25" customFormat="1" ht="15.75"/>
    <row r="100" s="25" customFormat="1" ht="15.75"/>
    <row r="101" s="25" customFormat="1" ht="15.75"/>
    <row r="102" s="25" customFormat="1" ht="15.75"/>
    <row r="103" s="25" customFormat="1" ht="15.75"/>
    <row r="104" s="25" customFormat="1" ht="15.75"/>
    <row r="105" s="25" customFormat="1" ht="15.75"/>
    <row r="106" s="25" customFormat="1" ht="15.75"/>
    <row r="107" s="25" customFormat="1" ht="15.75"/>
    <row r="108" s="25" customFormat="1" ht="15.75"/>
    <row r="109" s="25" customFormat="1" ht="15.75"/>
    <row r="110" s="25" customFormat="1" ht="15.75"/>
    <row r="111" s="25" customFormat="1" ht="15.75"/>
    <row r="112" s="25" customFormat="1" ht="15.75"/>
    <row r="113" s="25" customFormat="1" ht="15.75"/>
    <row r="114" s="25" customFormat="1" ht="15.75"/>
    <row r="115" s="25" customFormat="1" ht="15.75"/>
    <row r="116" s="25" customFormat="1" ht="15.75"/>
    <row r="117" s="25" customFormat="1" ht="15.75"/>
    <row r="118" s="25" customFormat="1" ht="15.75"/>
    <row r="119" s="25" customFormat="1" ht="15.75"/>
    <row r="120" s="25" customFormat="1" ht="15.75"/>
    <row r="121" s="25" customFormat="1" ht="15.75"/>
    <row r="122" s="25" customFormat="1" ht="15.75"/>
    <row r="123" s="25" customFormat="1" ht="15.75"/>
    <row r="124" s="25" customFormat="1" ht="15.75"/>
    <row r="125" s="25" customFormat="1" ht="15.75"/>
    <row r="126" s="25" customFormat="1" ht="15.75"/>
    <row r="127" s="25" customFormat="1" ht="15.75"/>
    <row r="128" s="25" customFormat="1" ht="15.75"/>
    <row r="129" s="25" customFormat="1" ht="15.75"/>
    <row r="130" s="25" customFormat="1" ht="15.75"/>
    <row r="131" s="25" customFormat="1" ht="15.75"/>
    <row r="132" s="25" customFormat="1" ht="15.75"/>
    <row r="133" s="25" customFormat="1" ht="15.75"/>
    <row r="134" s="25" customFormat="1" ht="15.75"/>
    <row r="135" s="25" customFormat="1" ht="15.75"/>
    <row r="136" s="25" customFormat="1" ht="15.75"/>
  </sheetData>
  <mergeCells count="142">
    <mergeCell ref="A50:B50"/>
    <mergeCell ref="C50:E50"/>
    <mergeCell ref="F50:G50"/>
    <mergeCell ref="H50:X50"/>
    <mergeCell ref="Y50:AA50"/>
    <mergeCell ref="AB50:AD50"/>
    <mergeCell ref="CV48:DI48"/>
    <mergeCell ref="DK48:DR48"/>
    <mergeCell ref="K49:X49"/>
    <mergeCell ref="Z49:AH49"/>
    <mergeCell ref="AJ49:AW49"/>
    <mergeCell ref="AY49:BF49"/>
    <mergeCell ref="BM49:BN49"/>
    <mergeCell ref="BO49:BQ49"/>
    <mergeCell ref="BR49:BS49"/>
    <mergeCell ref="BT49:CJ49"/>
    <mergeCell ref="K48:X48"/>
    <mergeCell ref="Z48:AH48"/>
    <mergeCell ref="AJ48:AW48"/>
    <mergeCell ref="AY48:BF48"/>
    <mergeCell ref="BW48:CJ48"/>
    <mergeCell ref="CL48:CT48"/>
    <mergeCell ref="CK49:CM49"/>
    <mergeCell ref="CN49:CP49"/>
    <mergeCell ref="BM45:DS45"/>
    <mergeCell ref="L46:W46"/>
    <mergeCell ref="Y46:AZ46"/>
    <mergeCell ref="BM46:DS46"/>
    <mergeCell ref="L47:W47"/>
    <mergeCell ref="Y47:AZ47"/>
    <mergeCell ref="BW47:CJ47"/>
    <mergeCell ref="CL47:CT47"/>
    <mergeCell ref="CV47:DI47"/>
    <mergeCell ref="DK47:DR47"/>
    <mergeCell ref="L43:W43"/>
    <mergeCell ref="Y43:AZ43"/>
    <mergeCell ref="DK43:DS43"/>
    <mergeCell ref="CC39:CL39"/>
    <mergeCell ref="CM39:CW39"/>
    <mergeCell ref="CX39:DH39"/>
    <mergeCell ref="DI39:DS39"/>
    <mergeCell ref="A40:BQ40"/>
    <mergeCell ref="BR40:CB40"/>
    <mergeCell ref="CC40:CL40"/>
    <mergeCell ref="CM40:CW40"/>
    <mergeCell ref="CX40:DH40"/>
    <mergeCell ref="DI40:DS40"/>
    <mergeCell ref="DI38:DS38"/>
    <mergeCell ref="A39:AE39"/>
    <mergeCell ref="AF39:AK39"/>
    <mergeCell ref="AL39:AZ39"/>
    <mergeCell ref="BA39:BG39"/>
    <mergeCell ref="BH39:BQ39"/>
    <mergeCell ref="BR39:CB39"/>
    <mergeCell ref="L42:W42"/>
    <mergeCell ref="Y42:AZ42"/>
    <mergeCell ref="DK42:DS42"/>
    <mergeCell ref="A38:AE38"/>
    <mergeCell ref="AF38:AK38"/>
    <mergeCell ref="AL38:AZ38"/>
    <mergeCell ref="BA38:BG38"/>
    <mergeCell ref="BH38:BQ38"/>
    <mergeCell ref="BR38:CB38"/>
    <mergeCell ref="CC38:CL38"/>
    <mergeCell ref="CM38:CW38"/>
    <mergeCell ref="CX38:DH38"/>
    <mergeCell ref="CC36:CL36"/>
    <mergeCell ref="CM36:CW36"/>
    <mergeCell ref="CX36:DH36"/>
    <mergeCell ref="DI36:DS36"/>
    <mergeCell ref="A37:AE37"/>
    <mergeCell ref="AF37:AK37"/>
    <mergeCell ref="AL37:AZ37"/>
    <mergeCell ref="BA37:BG37"/>
    <mergeCell ref="BH37:BQ37"/>
    <mergeCell ref="BR37:CB37"/>
    <mergeCell ref="A36:AE36"/>
    <mergeCell ref="AF36:AK36"/>
    <mergeCell ref="AL36:AZ36"/>
    <mergeCell ref="BA36:BG36"/>
    <mergeCell ref="BH36:BQ36"/>
    <mergeCell ref="BR36:CB36"/>
    <mergeCell ref="CC37:CL37"/>
    <mergeCell ref="CM37:CW37"/>
    <mergeCell ref="CX37:DH37"/>
    <mergeCell ref="DI37:DS37"/>
    <mergeCell ref="CX34:DS34"/>
    <mergeCell ref="A35:AE35"/>
    <mergeCell ref="AF35:AK35"/>
    <mergeCell ref="AL35:AZ35"/>
    <mergeCell ref="BA35:BG35"/>
    <mergeCell ref="BH35:CB35"/>
    <mergeCell ref="CC35:CW35"/>
    <mergeCell ref="CX35:DS35"/>
    <mergeCell ref="J30:AP30"/>
    <mergeCell ref="DI30:DS30"/>
    <mergeCell ref="J31:AP31"/>
    <mergeCell ref="CW32:DS32"/>
    <mergeCell ref="A34:AE34"/>
    <mergeCell ref="AF34:AK34"/>
    <mergeCell ref="AL34:AZ34"/>
    <mergeCell ref="BA34:BG34"/>
    <mergeCell ref="BH34:CB34"/>
    <mergeCell ref="CC34:CW34"/>
    <mergeCell ref="DI25:DS25"/>
    <mergeCell ref="AC26:CV26"/>
    <mergeCell ref="DI26:DS26"/>
    <mergeCell ref="DI27:DS28"/>
    <mergeCell ref="AC28:CV28"/>
    <mergeCell ref="DI29:DS29"/>
    <mergeCell ref="DI19:DS19"/>
    <mergeCell ref="DI20:DS21"/>
    <mergeCell ref="AC21:CV21"/>
    <mergeCell ref="DI22:DS23"/>
    <mergeCell ref="AJ23:BH23"/>
    <mergeCell ref="AC24:CV24"/>
    <mergeCell ref="DI24:DS24"/>
    <mergeCell ref="A15:DG15"/>
    <mergeCell ref="A16:DG17"/>
    <mergeCell ref="DI17:DS17"/>
    <mergeCell ref="DI18:DS18"/>
    <mergeCell ref="AM19:AP19"/>
    <mergeCell ref="AQ19:AS19"/>
    <mergeCell ref="AT19:AU19"/>
    <mergeCell ref="AV19:BL19"/>
    <mergeCell ref="BM19:BO19"/>
    <mergeCell ref="BP19:BR19"/>
    <mergeCell ref="BI12:BV12"/>
    <mergeCell ref="BY12:DS12"/>
    <mergeCell ref="BI13:BJ13"/>
    <mergeCell ref="BK13:BM13"/>
    <mergeCell ref="BN13:BO13"/>
    <mergeCell ref="BP13:CF13"/>
    <mergeCell ref="CG13:CI13"/>
    <mergeCell ref="CJ13:CL13"/>
    <mergeCell ref="BI6:DS6"/>
    <mergeCell ref="BI7:DS7"/>
    <mergeCell ref="BI8:DS8"/>
    <mergeCell ref="BI9:DS9"/>
    <mergeCell ref="BI10:DS10"/>
    <mergeCell ref="BI11:BV11"/>
    <mergeCell ref="BY11:DS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workbookViewId="0">
      <selection activeCell="AK5" sqref="AK5:BK5"/>
    </sheetView>
  </sheetViews>
  <sheetFormatPr defaultColWidth="1.42578125" defaultRowHeight="15.75"/>
  <cols>
    <col min="1" max="16384" width="1.42578125" style="1"/>
  </cols>
  <sheetData>
    <row r="1" spans="1:99">
      <c r="CU1" s="2" t="s">
        <v>48</v>
      </c>
    </row>
    <row r="3" spans="1:99" s="3" customFormat="1" ht="18.75">
      <c r="A3" s="158" t="s">
        <v>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</row>
    <row r="4" spans="1:99" s="3" customFormat="1" ht="18.75">
      <c r="AL4" s="4" t="s">
        <v>2</v>
      </c>
      <c r="AN4" s="159" t="s">
        <v>430</v>
      </c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>
        <v>20</v>
      </c>
      <c r="BE4" s="160"/>
      <c r="BF4" s="160"/>
      <c r="BG4" s="159" t="s">
        <v>428</v>
      </c>
      <c r="BH4" s="159"/>
      <c r="BI4" s="159"/>
      <c r="BK4" s="3" t="s">
        <v>3</v>
      </c>
    </row>
    <row r="5" spans="1:99" s="6" customFormat="1" ht="10.5">
      <c r="AK5" s="161" t="s">
        <v>36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</row>
    <row r="7" spans="1:99">
      <c r="A7" s="250" t="s">
        <v>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2" t="s">
        <v>37</v>
      </c>
      <c r="AZ7" s="250"/>
      <c r="BA7" s="250"/>
      <c r="BB7" s="250"/>
      <c r="BC7" s="250"/>
      <c r="BD7" s="250"/>
      <c r="BE7" s="250"/>
      <c r="BF7" s="250"/>
      <c r="BG7" s="251"/>
      <c r="BH7" s="252" t="s">
        <v>38</v>
      </c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1"/>
    </row>
    <row r="8" spans="1:99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4"/>
      <c r="AY8" s="255"/>
      <c r="AZ8" s="253"/>
      <c r="BA8" s="253"/>
      <c r="BB8" s="253"/>
      <c r="BC8" s="253"/>
      <c r="BD8" s="253"/>
      <c r="BE8" s="253"/>
      <c r="BF8" s="253"/>
      <c r="BG8" s="254"/>
      <c r="BH8" s="255" t="s">
        <v>39</v>
      </c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4"/>
    </row>
    <row r="9" spans="1:99" ht="16.5" thickBot="1">
      <c r="A9" s="156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7"/>
      <c r="AY9" s="252">
        <v>2</v>
      </c>
      <c r="AZ9" s="250"/>
      <c r="BA9" s="250"/>
      <c r="BB9" s="250"/>
      <c r="BC9" s="250"/>
      <c r="BD9" s="250"/>
      <c r="BE9" s="250"/>
      <c r="BF9" s="250"/>
      <c r="BG9" s="251"/>
      <c r="BH9" s="256">
        <v>3</v>
      </c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8"/>
    </row>
    <row r="10" spans="1:99">
      <c r="A10" s="259" t="s">
        <v>40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0"/>
      <c r="AY10" s="261" t="s">
        <v>41</v>
      </c>
      <c r="AZ10" s="262"/>
      <c r="BA10" s="262"/>
      <c r="BB10" s="262"/>
      <c r="BC10" s="262"/>
      <c r="BD10" s="262"/>
      <c r="BE10" s="262"/>
      <c r="BF10" s="262"/>
      <c r="BG10" s="263"/>
      <c r="BH10" s="264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6"/>
    </row>
    <row r="11" spans="1:99">
      <c r="A11" s="259" t="s">
        <v>42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67" t="s">
        <v>43</v>
      </c>
      <c r="AZ11" s="268"/>
      <c r="BA11" s="268"/>
      <c r="BB11" s="268"/>
      <c r="BC11" s="268"/>
      <c r="BD11" s="268"/>
      <c r="BE11" s="268"/>
      <c r="BF11" s="268"/>
      <c r="BG11" s="269"/>
      <c r="BH11" s="270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2"/>
    </row>
    <row r="12" spans="1:99">
      <c r="A12" s="259" t="s">
        <v>44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60"/>
      <c r="AY12" s="267" t="s">
        <v>45</v>
      </c>
      <c r="AZ12" s="268"/>
      <c r="BA12" s="268"/>
      <c r="BB12" s="268"/>
      <c r="BC12" s="268"/>
      <c r="BD12" s="268"/>
      <c r="BE12" s="268"/>
      <c r="BF12" s="268"/>
      <c r="BG12" s="269"/>
      <c r="BH12" s="270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2"/>
    </row>
    <row r="13" spans="1:99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7"/>
      <c r="AZ13" s="268"/>
      <c r="BA13" s="268"/>
      <c r="BB13" s="268"/>
      <c r="BC13" s="268"/>
      <c r="BD13" s="268"/>
      <c r="BE13" s="268"/>
      <c r="BF13" s="268"/>
      <c r="BG13" s="269"/>
      <c r="BH13" s="270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2"/>
    </row>
    <row r="14" spans="1:99">
      <c r="A14" s="259" t="s">
        <v>46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60"/>
      <c r="AY14" s="267" t="s">
        <v>47</v>
      </c>
      <c r="AZ14" s="268"/>
      <c r="BA14" s="268"/>
      <c r="BB14" s="268"/>
      <c r="BC14" s="268"/>
      <c r="BD14" s="268"/>
      <c r="BE14" s="268"/>
      <c r="BF14" s="268"/>
      <c r="BG14" s="269"/>
      <c r="BH14" s="270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2"/>
    </row>
    <row r="15" spans="1:99" ht="16.5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60"/>
      <c r="AY15" s="273"/>
      <c r="AZ15" s="274"/>
      <c r="BA15" s="274"/>
      <c r="BB15" s="274"/>
      <c r="BC15" s="274"/>
      <c r="BD15" s="274"/>
      <c r="BE15" s="274"/>
      <c r="BF15" s="274"/>
      <c r="BG15" s="275"/>
      <c r="BH15" s="276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8"/>
    </row>
  </sheetData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7:AX7"/>
    <mergeCell ref="AY7:BG7"/>
    <mergeCell ref="BH7:CU7"/>
    <mergeCell ref="A3:CU3"/>
    <mergeCell ref="AN4:BC4"/>
    <mergeCell ref="BD4:BF4"/>
    <mergeCell ref="BG4:BI4"/>
    <mergeCell ref="AK5:BK5"/>
  </mergeCells>
  <pageMargins left="0.39370078740157483" right="0.39370078740157483" top="0.78740157480314965" bottom="0.39370078740157483" header="0.27559055118110237" footer="0.27559055118110237"/>
  <pageSetup paperSize="9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workbookViewId="0">
      <selection activeCell="AY8" sqref="AY8:BG10"/>
    </sheetView>
  </sheetViews>
  <sheetFormatPr defaultColWidth="1.42578125" defaultRowHeight="15.75"/>
  <cols>
    <col min="1" max="98" width="1.42578125" style="1"/>
    <col min="99" max="99" width="2.28515625" style="1" customWidth="1"/>
    <col min="100" max="16384" width="1.42578125" style="1"/>
  </cols>
  <sheetData>
    <row r="1" spans="1:99">
      <c r="CU1" s="2" t="s">
        <v>49</v>
      </c>
    </row>
    <row r="3" spans="1:99" s="3" customFormat="1" ht="18.75">
      <c r="A3" s="158" t="s">
        <v>50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</row>
    <row r="5" spans="1:99">
      <c r="A5" s="250" t="s">
        <v>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1"/>
      <c r="AY5" s="252" t="s">
        <v>37</v>
      </c>
      <c r="AZ5" s="250"/>
      <c r="BA5" s="250"/>
      <c r="BB5" s="250"/>
      <c r="BC5" s="250"/>
      <c r="BD5" s="250"/>
      <c r="BE5" s="250"/>
      <c r="BF5" s="250"/>
      <c r="BG5" s="251"/>
      <c r="BH5" s="252" t="s">
        <v>51</v>
      </c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1"/>
    </row>
    <row r="6" spans="1:99" ht="16.5" thickBot="1">
      <c r="A6" s="156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7"/>
      <c r="AY6" s="252">
        <v>2</v>
      </c>
      <c r="AZ6" s="250"/>
      <c r="BA6" s="250"/>
      <c r="BB6" s="250"/>
      <c r="BC6" s="250"/>
      <c r="BD6" s="250"/>
      <c r="BE6" s="250"/>
      <c r="BF6" s="250"/>
      <c r="BG6" s="251"/>
      <c r="BH6" s="256">
        <v>3</v>
      </c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8"/>
    </row>
    <row r="7" spans="1:99">
      <c r="A7" s="259" t="s">
        <v>52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61" t="s">
        <v>41</v>
      </c>
      <c r="AZ7" s="262"/>
      <c r="BA7" s="262"/>
      <c r="BB7" s="262"/>
      <c r="BC7" s="262"/>
      <c r="BD7" s="262"/>
      <c r="BE7" s="262"/>
      <c r="BF7" s="262"/>
      <c r="BG7" s="263"/>
      <c r="BH7" s="282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4"/>
    </row>
    <row r="8" spans="1:99">
      <c r="A8" s="285" t="s">
        <v>53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6"/>
      <c r="AY8" s="287" t="s">
        <v>43</v>
      </c>
      <c r="AZ8" s="288"/>
      <c r="BA8" s="288"/>
      <c r="BB8" s="288"/>
      <c r="BC8" s="288"/>
      <c r="BD8" s="288"/>
      <c r="BE8" s="288"/>
      <c r="BF8" s="288"/>
      <c r="BG8" s="289"/>
      <c r="BH8" s="137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296"/>
    </row>
    <row r="9" spans="1:99">
      <c r="A9" s="301" t="s">
        <v>54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2"/>
      <c r="AY9" s="290"/>
      <c r="AZ9" s="291"/>
      <c r="BA9" s="291"/>
      <c r="BB9" s="291"/>
      <c r="BC9" s="291"/>
      <c r="BD9" s="291"/>
      <c r="BE9" s="291"/>
      <c r="BF9" s="291"/>
      <c r="BG9" s="292"/>
      <c r="BH9" s="297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9"/>
    </row>
    <row r="10" spans="1:99">
      <c r="A10" s="303" t="s">
        <v>55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4"/>
      <c r="AY10" s="293"/>
      <c r="AZ10" s="294"/>
      <c r="BA10" s="294"/>
      <c r="BB10" s="294"/>
      <c r="BC10" s="294"/>
      <c r="BD10" s="294"/>
      <c r="BE10" s="294"/>
      <c r="BF10" s="294"/>
      <c r="BG10" s="295"/>
      <c r="BH10" s="140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300"/>
    </row>
    <row r="11" spans="1:99" ht="16.5" thickBot="1">
      <c r="A11" s="259" t="s">
        <v>56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73" t="s">
        <v>45</v>
      </c>
      <c r="AZ11" s="274"/>
      <c r="BA11" s="274"/>
      <c r="BB11" s="274"/>
      <c r="BC11" s="274"/>
      <c r="BD11" s="274"/>
      <c r="BE11" s="274"/>
      <c r="BF11" s="274"/>
      <c r="BG11" s="275"/>
      <c r="BH11" s="279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1"/>
    </row>
  </sheetData>
  <mergeCells count="18"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  <mergeCell ref="A10:AX10"/>
    <mergeCell ref="A3:CU3"/>
    <mergeCell ref="A5:AX5"/>
    <mergeCell ref="AY5:BG5"/>
    <mergeCell ref="BH5:CU5"/>
    <mergeCell ref="A6:AX6"/>
    <mergeCell ref="AY6:BG6"/>
    <mergeCell ref="BH6:CU6"/>
  </mergeCells>
  <pageMargins left="0.17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227"/>
  <sheetViews>
    <sheetView topLeftCell="A13" workbookViewId="0">
      <selection activeCell="A20" sqref="A20:P20"/>
    </sheetView>
  </sheetViews>
  <sheetFormatPr defaultColWidth="1.42578125" defaultRowHeight="15.75"/>
  <cols>
    <col min="1" max="34" width="1.42578125" style="1"/>
    <col min="35" max="35" width="6.7109375" style="1" customWidth="1"/>
    <col min="36" max="42" width="1.42578125" style="1"/>
    <col min="43" max="43" width="4.5703125" style="1" customWidth="1"/>
    <col min="44" max="50" width="1.42578125" style="1"/>
    <col min="51" max="51" width="4.7109375" style="1" customWidth="1"/>
    <col min="52" max="58" width="1.42578125" style="1"/>
    <col min="59" max="59" width="5" style="1" customWidth="1"/>
    <col min="60" max="60" width="3.42578125" style="1" customWidth="1"/>
    <col min="61" max="74" width="1.42578125" style="1"/>
    <col min="75" max="75" width="3.28515625" style="1" customWidth="1"/>
    <col min="76" max="16384" width="1.42578125" style="1"/>
  </cols>
  <sheetData>
    <row r="1" spans="1:99" s="45" customFormat="1" ht="12.75">
      <c r="CU1" s="46" t="s">
        <v>116</v>
      </c>
    </row>
    <row r="2" spans="1:99" s="45" customFormat="1" ht="12.75"/>
    <row r="3" spans="1:99">
      <c r="A3" s="314" t="s">
        <v>117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</row>
    <row r="4" spans="1:99">
      <c r="AL4" s="2" t="s">
        <v>2</v>
      </c>
      <c r="AN4" s="294" t="s">
        <v>153</v>
      </c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315">
        <v>20</v>
      </c>
      <c r="BE4" s="315"/>
      <c r="BF4" s="315"/>
      <c r="BG4" s="294" t="s">
        <v>428</v>
      </c>
      <c r="BH4" s="294"/>
      <c r="BI4" s="294"/>
      <c r="BK4" s="1" t="s">
        <v>3</v>
      </c>
    </row>
    <row r="6" spans="1:99" s="45" customFormat="1" ht="12.75">
      <c r="A6" s="306" t="s">
        <v>25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7"/>
      <c r="Q6" s="305" t="s">
        <v>26</v>
      </c>
      <c r="R6" s="306"/>
      <c r="S6" s="306"/>
      <c r="T6" s="306"/>
      <c r="U6" s="307"/>
      <c r="V6" s="316" t="s">
        <v>118</v>
      </c>
      <c r="W6" s="317"/>
      <c r="X6" s="317"/>
      <c r="Y6" s="317"/>
      <c r="Z6" s="317"/>
      <c r="AA6" s="318"/>
      <c r="AB6" s="319" t="s">
        <v>119</v>
      </c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1"/>
    </row>
    <row r="7" spans="1:99" s="45" customFormat="1" ht="12.75">
      <c r="A7" s="308" t="s">
        <v>28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9"/>
      <c r="Q7" s="310" t="s">
        <v>120</v>
      </c>
      <c r="R7" s="308"/>
      <c r="S7" s="308"/>
      <c r="T7" s="308"/>
      <c r="U7" s="309"/>
      <c r="V7" s="311" t="s">
        <v>121</v>
      </c>
      <c r="W7" s="312"/>
      <c r="X7" s="312"/>
      <c r="Y7" s="312"/>
      <c r="Z7" s="312"/>
      <c r="AA7" s="313"/>
      <c r="AB7" s="305" t="s">
        <v>122</v>
      </c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7"/>
      <c r="AZ7" s="319" t="s">
        <v>11</v>
      </c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1"/>
    </row>
    <row r="8" spans="1:99" s="45" customFormat="1" ht="12.7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9"/>
      <c r="Q8" s="310"/>
      <c r="R8" s="308"/>
      <c r="S8" s="308"/>
      <c r="T8" s="308"/>
      <c r="U8" s="309"/>
      <c r="V8" s="311" t="s">
        <v>123</v>
      </c>
      <c r="W8" s="312"/>
      <c r="X8" s="312"/>
      <c r="Y8" s="312"/>
      <c r="Z8" s="312"/>
      <c r="AA8" s="313"/>
      <c r="AB8" s="310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9"/>
      <c r="AZ8" s="305" t="s">
        <v>124</v>
      </c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7"/>
      <c r="BX8" s="305" t="s">
        <v>124</v>
      </c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7"/>
    </row>
    <row r="9" spans="1:99" s="45" customFormat="1" ht="12.7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9"/>
      <c r="Q9" s="310"/>
      <c r="R9" s="308"/>
      <c r="S9" s="308"/>
      <c r="T9" s="308"/>
      <c r="U9" s="309"/>
      <c r="V9" s="311"/>
      <c r="W9" s="312"/>
      <c r="X9" s="312"/>
      <c r="Y9" s="312"/>
      <c r="Z9" s="312"/>
      <c r="AA9" s="313"/>
      <c r="AB9" s="310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9"/>
      <c r="AZ9" s="310" t="s">
        <v>125</v>
      </c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9"/>
      <c r="BX9" s="310" t="s">
        <v>126</v>
      </c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9"/>
    </row>
    <row r="10" spans="1:99" s="45" customFormat="1" ht="12.75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  <c r="Q10" s="310"/>
      <c r="R10" s="308"/>
      <c r="S10" s="308"/>
      <c r="T10" s="308"/>
      <c r="U10" s="309"/>
      <c r="V10" s="311"/>
      <c r="W10" s="312"/>
      <c r="X10" s="312"/>
      <c r="Y10" s="312"/>
      <c r="Z10" s="312"/>
      <c r="AA10" s="313"/>
      <c r="AB10" s="310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9"/>
      <c r="AZ10" s="310" t="s">
        <v>127</v>
      </c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9"/>
      <c r="BX10" s="310" t="s">
        <v>128</v>
      </c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9"/>
    </row>
    <row r="11" spans="1:99" s="45" customFormat="1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  <c r="Q11" s="310"/>
      <c r="R11" s="308"/>
      <c r="S11" s="308"/>
      <c r="T11" s="308"/>
      <c r="U11" s="309"/>
      <c r="V11" s="311"/>
      <c r="W11" s="312"/>
      <c r="X11" s="312"/>
      <c r="Y11" s="312"/>
      <c r="Z11" s="312"/>
      <c r="AA11" s="313"/>
      <c r="AB11" s="310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9"/>
      <c r="AZ11" s="310" t="s">
        <v>129</v>
      </c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9"/>
      <c r="BX11" s="310" t="s">
        <v>130</v>
      </c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9"/>
    </row>
    <row r="12" spans="1:99" s="45" customFormat="1" ht="12.7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9"/>
      <c r="Q12" s="310"/>
      <c r="R12" s="308"/>
      <c r="S12" s="308"/>
      <c r="T12" s="308"/>
      <c r="U12" s="309"/>
      <c r="V12" s="311"/>
      <c r="W12" s="312"/>
      <c r="X12" s="312"/>
      <c r="Y12" s="312"/>
      <c r="Z12" s="312"/>
      <c r="AA12" s="313"/>
      <c r="AB12" s="323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5"/>
      <c r="AZ12" s="323" t="s">
        <v>131</v>
      </c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5"/>
      <c r="BX12" s="323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5"/>
    </row>
    <row r="13" spans="1:99" s="45" customFormat="1" ht="12.75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9"/>
      <c r="Q13" s="310"/>
      <c r="R13" s="308"/>
      <c r="S13" s="308"/>
      <c r="T13" s="308"/>
      <c r="U13" s="309"/>
      <c r="V13" s="311"/>
      <c r="W13" s="312"/>
      <c r="X13" s="312"/>
      <c r="Y13" s="312"/>
      <c r="Z13" s="312"/>
      <c r="AA13" s="313"/>
      <c r="AB13" s="48"/>
      <c r="AC13" s="49"/>
      <c r="AD13" s="49"/>
      <c r="AE13" s="50" t="s">
        <v>132</v>
      </c>
      <c r="AF13" s="322">
        <v>17</v>
      </c>
      <c r="AG13" s="322"/>
      <c r="AH13" s="49" t="s">
        <v>133</v>
      </c>
      <c r="AI13" s="51"/>
      <c r="AJ13" s="48"/>
      <c r="AK13" s="49"/>
      <c r="AL13" s="49"/>
      <c r="AM13" s="50" t="s">
        <v>132</v>
      </c>
      <c r="AN13" s="322">
        <v>18</v>
      </c>
      <c r="AO13" s="322"/>
      <c r="AP13" s="49" t="s">
        <v>133</v>
      </c>
      <c r="AQ13" s="51"/>
      <c r="AR13" s="48"/>
      <c r="AS13" s="49"/>
      <c r="AT13" s="49"/>
      <c r="AU13" s="50" t="s">
        <v>132</v>
      </c>
      <c r="AV13" s="322">
        <v>19</v>
      </c>
      <c r="AW13" s="322"/>
      <c r="AX13" s="49" t="s">
        <v>133</v>
      </c>
      <c r="AY13" s="51"/>
      <c r="AZ13" s="48"/>
      <c r="BA13" s="49"/>
      <c r="BB13" s="49"/>
      <c r="BC13" s="50" t="s">
        <v>132</v>
      </c>
      <c r="BD13" s="322">
        <v>17</v>
      </c>
      <c r="BE13" s="322"/>
      <c r="BF13" s="49" t="s">
        <v>133</v>
      </c>
      <c r="BG13" s="51"/>
      <c r="BH13" s="48"/>
      <c r="BI13" s="49"/>
      <c r="BJ13" s="49"/>
      <c r="BK13" s="50" t="s">
        <v>132</v>
      </c>
      <c r="BL13" s="322">
        <v>18</v>
      </c>
      <c r="BM13" s="322"/>
      <c r="BN13" s="49" t="s">
        <v>133</v>
      </c>
      <c r="BO13" s="51"/>
      <c r="BP13" s="48"/>
      <c r="BQ13" s="49"/>
      <c r="BR13" s="49"/>
      <c r="BS13" s="50" t="s">
        <v>132</v>
      </c>
      <c r="BT13" s="322">
        <v>19</v>
      </c>
      <c r="BU13" s="322"/>
      <c r="BV13" s="49" t="s">
        <v>133</v>
      </c>
      <c r="BW13" s="51"/>
      <c r="BX13" s="48"/>
      <c r="BY13" s="49"/>
      <c r="BZ13" s="49"/>
      <c r="CA13" s="50" t="s">
        <v>132</v>
      </c>
      <c r="CB13" s="322">
        <v>17</v>
      </c>
      <c r="CC13" s="322"/>
      <c r="CD13" s="49" t="s">
        <v>133</v>
      </c>
      <c r="CE13" s="51"/>
      <c r="CF13" s="48"/>
      <c r="CG13" s="49"/>
      <c r="CH13" s="49"/>
      <c r="CI13" s="50" t="s">
        <v>132</v>
      </c>
      <c r="CJ13" s="322">
        <v>18</v>
      </c>
      <c r="CK13" s="322"/>
      <c r="CL13" s="49" t="s">
        <v>133</v>
      </c>
      <c r="CM13" s="51"/>
      <c r="CN13" s="48"/>
      <c r="CO13" s="49"/>
      <c r="CP13" s="49"/>
      <c r="CQ13" s="50" t="s">
        <v>132</v>
      </c>
      <c r="CR13" s="322">
        <v>19</v>
      </c>
      <c r="CS13" s="322"/>
      <c r="CT13" s="49" t="s">
        <v>133</v>
      </c>
      <c r="CU13" s="51"/>
    </row>
    <row r="14" spans="1:99" s="45" customFormat="1" ht="12.75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9"/>
      <c r="Q14" s="310"/>
      <c r="R14" s="308"/>
      <c r="S14" s="308"/>
      <c r="T14" s="308"/>
      <c r="U14" s="309"/>
      <c r="V14" s="311"/>
      <c r="W14" s="312"/>
      <c r="X14" s="312"/>
      <c r="Y14" s="312"/>
      <c r="Z14" s="312"/>
      <c r="AA14" s="313"/>
      <c r="AB14" s="310" t="s">
        <v>134</v>
      </c>
      <c r="AC14" s="308"/>
      <c r="AD14" s="308"/>
      <c r="AE14" s="308"/>
      <c r="AF14" s="308"/>
      <c r="AG14" s="308"/>
      <c r="AH14" s="308"/>
      <c r="AI14" s="309"/>
      <c r="AJ14" s="310" t="s">
        <v>135</v>
      </c>
      <c r="AK14" s="308"/>
      <c r="AL14" s="308"/>
      <c r="AM14" s="308"/>
      <c r="AN14" s="308"/>
      <c r="AO14" s="308"/>
      <c r="AP14" s="308"/>
      <c r="AQ14" s="309"/>
      <c r="AR14" s="310" t="s">
        <v>136</v>
      </c>
      <c r="AS14" s="308"/>
      <c r="AT14" s="308"/>
      <c r="AU14" s="308"/>
      <c r="AV14" s="308"/>
      <c r="AW14" s="308"/>
      <c r="AX14" s="308"/>
      <c r="AY14" s="309"/>
      <c r="AZ14" s="310" t="s">
        <v>134</v>
      </c>
      <c r="BA14" s="308"/>
      <c r="BB14" s="308"/>
      <c r="BC14" s="308"/>
      <c r="BD14" s="308"/>
      <c r="BE14" s="308"/>
      <c r="BF14" s="308"/>
      <c r="BG14" s="309"/>
      <c r="BH14" s="310" t="s">
        <v>135</v>
      </c>
      <c r="BI14" s="308"/>
      <c r="BJ14" s="308"/>
      <c r="BK14" s="308"/>
      <c r="BL14" s="308"/>
      <c r="BM14" s="308"/>
      <c r="BN14" s="308"/>
      <c r="BO14" s="309"/>
      <c r="BP14" s="310" t="s">
        <v>136</v>
      </c>
      <c r="BQ14" s="308"/>
      <c r="BR14" s="308"/>
      <c r="BS14" s="308"/>
      <c r="BT14" s="308"/>
      <c r="BU14" s="308"/>
      <c r="BV14" s="308"/>
      <c r="BW14" s="309"/>
      <c r="BX14" s="310" t="s">
        <v>134</v>
      </c>
      <c r="BY14" s="308"/>
      <c r="BZ14" s="308"/>
      <c r="CA14" s="308"/>
      <c r="CB14" s="308"/>
      <c r="CC14" s="308"/>
      <c r="CD14" s="308"/>
      <c r="CE14" s="309"/>
      <c r="CF14" s="310" t="s">
        <v>135</v>
      </c>
      <c r="CG14" s="308"/>
      <c r="CH14" s="308"/>
      <c r="CI14" s="308"/>
      <c r="CJ14" s="308"/>
      <c r="CK14" s="308"/>
      <c r="CL14" s="308"/>
      <c r="CM14" s="309"/>
      <c r="CN14" s="310" t="s">
        <v>136</v>
      </c>
      <c r="CO14" s="308"/>
      <c r="CP14" s="308"/>
      <c r="CQ14" s="308"/>
      <c r="CR14" s="308"/>
      <c r="CS14" s="308"/>
      <c r="CT14" s="308"/>
      <c r="CU14" s="309"/>
    </row>
    <row r="15" spans="1:99" s="45" customFormat="1" ht="12.75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  <c r="Q15" s="310"/>
      <c r="R15" s="308"/>
      <c r="S15" s="308"/>
      <c r="T15" s="308"/>
      <c r="U15" s="309"/>
      <c r="V15" s="311"/>
      <c r="W15" s="312"/>
      <c r="X15" s="312"/>
      <c r="Y15" s="312"/>
      <c r="Z15" s="312"/>
      <c r="AA15" s="313"/>
      <c r="AB15" s="310" t="s">
        <v>137</v>
      </c>
      <c r="AC15" s="308"/>
      <c r="AD15" s="308"/>
      <c r="AE15" s="308"/>
      <c r="AF15" s="308"/>
      <c r="AG15" s="308"/>
      <c r="AH15" s="308"/>
      <c r="AI15" s="309"/>
      <c r="AJ15" s="310" t="s">
        <v>138</v>
      </c>
      <c r="AK15" s="308"/>
      <c r="AL15" s="308"/>
      <c r="AM15" s="308"/>
      <c r="AN15" s="308"/>
      <c r="AO15" s="308"/>
      <c r="AP15" s="308"/>
      <c r="AQ15" s="309"/>
      <c r="AR15" s="310" t="s">
        <v>138</v>
      </c>
      <c r="AS15" s="308"/>
      <c r="AT15" s="308"/>
      <c r="AU15" s="308"/>
      <c r="AV15" s="308"/>
      <c r="AW15" s="308"/>
      <c r="AX15" s="308"/>
      <c r="AY15" s="309"/>
      <c r="AZ15" s="310" t="s">
        <v>137</v>
      </c>
      <c r="BA15" s="308"/>
      <c r="BB15" s="308"/>
      <c r="BC15" s="308"/>
      <c r="BD15" s="308"/>
      <c r="BE15" s="308"/>
      <c r="BF15" s="308"/>
      <c r="BG15" s="309"/>
      <c r="BH15" s="310" t="s">
        <v>138</v>
      </c>
      <c r="BI15" s="308"/>
      <c r="BJ15" s="308"/>
      <c r="BK15" s="308"/>
      <c r="BL15" s="308"/>
      <c r="BM15" s="308"/>
      <c r="BN15" s="308"/>
      <c r="BO15" s="309"/>
      <c r="BP15" s="310" t="s">
        <v>138</v>
      </c>
      <c r="BQ15" s="308"/>
      <c r="BR15" s="308"/>
      <c r="BS15" s="308"/>
      <c r="BT15" s="308"/>
      <c r="BU15" s="308"/>
      <c r="BV15" s="308"/>
      <c r="BW15" s="309"/>
      <c r="BX15" s="310" t="s">
        <v>137</v>
      </c>
      <c r="BY15" s="308"/>
      <c r="BZ15" s="308"/>
      <c r="CA15" s="308"/>
      <c r="CB15" s="308"/>
      <c r="CC15" s="308"/>
      <c r="CD15" s="308"/>
      <c r="CE15" s="309"/>
      <c r="CF15" s="310" t="s">
        <v>138</v>
      </c>
      <c r="CG15" s="308"/>
      <c r="CH15" s="308"/>
      <c r="CI15" s="308"/>
      <c r="CJ15" s="308"/>
      <c r="CK15" s="308"/>
      <c r="CL15" s="308"/>
      <c r="CM15" s="309"/>
      <c r="CN15" s="310" t="s">
        <v>138</v>
      </c>
      <c r="CO15" s="308"/>
      <c r="CP15" s="308"/>
      <c r="CQ15" s="308"/>
      <c r="CR15" s="308"/>
      <c r="CS15" s="308"/>
      <c r="CT15" s="308"/>
      <c r="CU15" s="309"/>
    </row>
    <row r="16" spans="1:99" s="45" customFormat="1" ht="12.7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5"/>
      <c r="Q16" s="323"/>
      <c r="R16" s="324"/>
      <c r="S16" s="324"/>
      <c r="T16" s="324"/>
      <c r="U16" s="325"/>
      <c r="V16" s="326"/>
      <c r="W16" s="327"/>
      <c r="X16" s="327"/>
      <c r="Y16" s="327"/>
      <c r="Z16" s="327"/>
      <c r="AA16" s="328"/>
      <c r="AB16" s="323" t="s">
        <v>139</v>
      </c>
      <c r="AC16" s="324"/>
      <c r="AD16" s="324"/>
      <c r="AE16" s="324"/>
      <c r="AF16" s="324"/>
      <c r="AG16" s="324"/>
      <c r="AH16" s="324"/>
      <c r="AI16" s="325"/>
      <c r="AJ16" s="323" t="s">
        <v>140</v>
      </c>
      <c r="AK16" s="324"/>
      <c r="AL16" s="324"/>
      <c r="AM16" s="324"/>
      <c r="AN16" s="324"/>
      <c r="AO16" s="324"/>
      <c r="AP16" s="324"/>
      <c r="AQ16" s="325"/>
      <c r="AR16" s="323" t="s">
        <v>140</v>
      </c>
      <c r="AS16" s="324"/>
      <c r="AT16" s="324"/>
      <c r="AU16" s="324"/>
      <c r="AV16" s="324"/>
      <c r="AW16" s="324"/>
      <c r="AX16" s="324"/>
      <c r="AY16" s="325"/>
      <c r="AZ16" s="323" t="s">
        <v>139</v>
      </c>
      <c r="BA16" s="324"/>
      <c r="BB16" s="324"/>
      <c r="BC16" s="324"/>
      <c r="BD16" s="324"/>
      <c r="BE16" s="324"/>
      <c r="BF16" s="324"/>
      <c r="BG16" s="325"/>
      <c r="BH16" s="323" t="s">
        <v>140</v>
      </c>
      <c r="BI16" s="324"/>
      <c r="BJ16" s="324"/>
      <c r="BK16" s="324"/>
      <c r="BL16" s="324"/>
      <c r="BM16" s="324"/>
      <c r="BN16" s="324"/>
      <c r="BO16" s="325"/>
      <c r="BP16" s="323" t="s">
        <v>140</v>
      </c>
      <c r="BQ16" s="324"/>
      <c r="BR16" s="324"/>
      <c r="BS16" s="324"/>
      <c r="BT16" s="324"/>
      <c r="BU16" s="324"/>
      <c r="BV16" s="324"/>
      <c r="BW16" s="325"/>
      <c r="BX16" s="323" t="s">
        <v>139</v>
      </c>
      <c r="BY16" s="324"/>
      <c r="BZ16" s="324"/>
      <c r="CA16" s="324"/>
      <c r="CB16" s="324"/>
      <c r="CC16" s="324"/>
      <c r="CD16" s="324"/>
      <c r="CE16" s="325"/>
      <c r="CF16" s="323" t="s">
        <v>140</v>
      </c>
      <c r="CG16" s="324"/>
      <c r="CH16" s="324"/>
      <c r="CI16" s="324"/>
      <c r="CJ16" s="324"/>
      <c r="CK16" s="324"/>
      <c r="CL16" s="324"/>
      <c r="CM16" s="325"/>
      <c r="CN16" s="323" t="s">
        <v>140</v>
      </c>
      <c r="CO16" s="324"/>
      <c r="CP16" s="324"/>
      <c r="CQ16" s="324"/>
      <c r="CR16" s="324"/>
      <c r="CS16" s="324"/>
      <c r="CT16" s="324"/>
      <c r="CU16" s="325"/>
    </row>
    <row r="17" spans="1:99" s="45" customFormat="1" ht="13.5" thickBot="1">
      <c r="A17" s="320">
        <v>1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1"/>
      <c r="Q17" s="305">
        <v>2</v>
      </c>
      <c r="R17" s="306"/>
      <c r="S17" s="306"/>
      <c r="T17" s="306"/>
      <c r="U17" s="307"/>
      <c r="V17" s="305">
        <v>3</v>
      </c>
      <c r="W17" s="306"/>
      <c r="X17" s="306"/>
      <c r="Y17" s="306"/>
      <c r="Z17" s="306"/>
      <c r="AA17" s="307"/>
      <c r="AB17" s="329">
        <v>4</v>
      </c>
      <c r="AC17" s="329"/>
      <c r="AD17" s="329"/>
      <c r="AE17" s="329"/>
      <c r="AF17" s="329"/>
      <c r="AG17" s="329"/>
      <c r="AH17" s="329"/>
      <c r="AI17" s="329"/>
      <c r="AJ17" s="329">
        <v>5</v>
      </c>
      <c r="AK17" s="329"/>
      <c r="AL17" s="329"/>
      <c r="AM17" s="329"/>
      <c r="AN17" s="329"/>
      <c r="AO17" s="329"/>
      <c r="AP17" s="329"/>
      <c r="AQ17" s="329"/>
      <c r="AR17" s="329">
        <v>6</v>
      </c>
      <c r="AS17" s="329"/>
      <c r="AT17" s="329"/>
      <c r="AU17" s="329"/>
      <c r="AV17" s="329"/>
      <c r="AW17" s="329"/>
      <c r="AX17" s="329"/>
      <c r="AY17" s="329"/>
      <c r="AZ17" s="329">
        <v>7</v>
      </c>
      <c r="BA17" s="329"/>
      <c r="BB17" s="329"/>
      <c r="BC17" s="329"/>
      <c r="BD17" s="329"/>
      <c r="BE17" s="329"/>
      <c r="BF17" s="329"/>
      <c r="BG17" s="329"/>
      <c r="BH17" s="329">
        <v>8</v>
      </c>
      <c r="BI17" s="329"/>
      <c r="BJ17" s="329"/>
      <c r="BK17" s="329"/>
      <c r="BL17" s="329"/>
      <c r="BM17" s="329"/>
      <c r="BN17" s="329"/>
      <c r="BO17" s="329"/>
      <c r="BP17" s="329">
        <v>9</v>
      </c>
      <c r="BQ17" s="329"/>
      <c r="BR17" s="329"/>
      <c r="BS17" s="329"/>
      <c r="BT17" s="329"/>
      <c r="BU17" s="329"/>
      <c r="BV17" s="329"/>
      <c r="BW17" s="329"/>
      <c r="BX17" s="329">
        <v>10</v>
      </c>
      <c r="BY17" s="329"/>
      <c r="BZ17" s="329"/>
      <c r="CA17" s="329"/>
      <c r="CB17" s="329"/>
      <c r="CC17" s="329"/>
      <c r="CD17" s="329"/>
      <c r="CE17" s="329"/>
      <c r="CF17" s="329">
        <v>11</v>
      </c>
      <c r="CG17" s="329"/>
      <c r="CH17" s="329"/>
      <c r="CI17" s="329"/>
      <c r="CJ17" s="329"/>
      <c r="CK17" s="329"/>
      <c r="CL17" s="329"/>
      <c r="CM17" s="329"/>
      <c r="CN17" s="330">
        <v>12</v>
      </c>
      <c r="CO17" s="330"/>
      <c r="CP17" s="330"/>
      <c r="CQ17" s="330"/>
      <c r="CR17" s="330"/>
      <c r="CS17" s="330"/>
      <c r="CT17" s="330"/>
      <c r="CU17" s="330"/>
    </row>
    <row r="18" spans="1:99" s="45" customFormat="1" ht="12.75">
      <c r="A18" s="340" t="s">
        <v>141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1" t="s">
        <v>142</v>
      </c>
      <c r="R18" s="342"/>
      <c r="S18" s="342"/>
      <c r="T18" s="342"/>
      <c r="U18" s="343"/>
      <c r="V18" s="350" t="s">
        <v>31</v>
      </c>
      <c r="W18" s="342"/>
      <c r="X18" s="342"/>
      <c r="Y18" s="342"/>
      <c r="Z18" s="342"/>
      <c r="AA18" s="343"/>
      <c r="AB18" s="331">
        <f>AZ18+BX18</f>
        <v>1994300</v>
      </c>
      <c r="AC18" s="332"/>
      <c r="AD18" s="332"/>
      <c r="AE18" s="332"/>
      <c r="AF18" s="332"/>
      <c r="AG18" s="332"/>
      <c r="AH18" s="332"/>
      <c r="AI18" s="333"/>
      <c r="AJ18" s="331">
        <f>BH18+CF18</f>
        <v>0</v>
      </c>
      <c r="AK18" s="332"/>
      <c r="AL18" s="332"/>
      <c r="AM18" s="332"/>
      <c r="AN18" s="332"/>
      <c r="AO18" s="332"/>
      <c r="AP18" s="332"/>
      <c r="AQ18" s="333"/>
      <c r="AR18" s="331">
        <f t="shared" ref="AR18" si="0">AR21+AR26</f>
        <v>0</v>
      </c>
      <c r="AS18" s="332"/>
      <c r="AT18" s="332"/>
      <c r="AU18" s="332"/>
      <c r="AV18" s="332"/>
      <c r="AW18" s="332"/>
      <c r="AX18" s="332"/>
      <c r="AY18" s="333"/>
      <c r="AZ18" s="331">
        <f t="shared" ref="AZ18" si="1">AZ21+AZ26</f>
        <v>1994300</v>
      </c>
      <c r="BA18" s="332"/>
      <c r="BB18" s="332"/>
      <c r="BC18" s="332"/>
      <c r="BD18" s="332"/>
      <c r="BE18" s="332"/>
      <c r="BF18" s="332"/>
      <c r="BG18" s="333"/>
      <c r="BH18" s="331">
        <f t="shared" ref="BH18" si="2">BH21+BH26</f>
        <v>0</v>
      </c>
      <c r="BI18" s="332"/>
      <c r="BJ18" s="332"/>
      <c r="BK18" s="332"/>
      <c r="BL18" s="332"/>
      <c r="BM18" s="332"/>
      <c r="BN18" s="332"/>
      <c r="BO18" s="333"/>
      <c r="BP18" s="331">
        <f t="shared" ref="BP18" si="3">BP21+BP26</f>
        <v>0</v>
      </c>
      <c r="BQ18" s="332"/>
      <c r="BR18" s="332"/>
      <c r="BS18" s="332"/>
      <c r="BT18" s="332"/>
      <c r="BU18" s="332"/>
      <c r="BV18" s="332"/>
      <c r="BW18" s="333"/>
      <c r="BX18" s="331">
        <f t="shared" ref="BX18" si="4">BX21+BX26</f>
        <v>0</v>
      </c>
      <c r="BY18" s="332"/>
      <c r="BZ18" s="332"/>
      <c r="CA18" s="332"/>
      <c r="CB18" s="332"/>
      <c r="CC18" s="332"/>
      <c r="CD18" s="332"/>
      <c r="CE18" s="333"/>
      <c r="CF18" s="331">
        <f t="shared" ref="CF18" si="5">CF21+CF26</f>
        <v>0</v>
      </c>
      <c r="CG18" s="332"/>
      <c r="CH18" s="332"/>
      <c r="CI18" s="332"/>
      <c r="CJ18" s="332"/>
      <c r="CK18" s="332"/>
      <c r="CL18" s="332"/>
      <c r="CM18" s="333"/>
      <c r="CN18" s="331">
        <f t="shared" ref="CN18" si="6">CN21+CN26</f>
        <v>0</v>
      </c>
      <c r="CO18" s="332"/>
      <c r="CP18" s="332"/>
      <c r="CQ18" s="332"/>
      <c r="CR18" s="332"/>
      <c r="CS18" s="332"/>
      <c r="CT18" s="332"/>
      <c r="CU18" s="333"/>
    </row>
    <row r="19" spans="1:99" s="45" customFormat="1" ht="12.75">
      <c r="A19" s="340" t="s">
        <v>143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4"/>
      <c r="R19" s="345"/>
      <c r="S19" s="345"/>
      <c r="T19" s="345"/>
      <c r="U19" s="346"/>
      <c r="V19" s="351"/>
      <c r="W19" s="345"/>
      <c r="X19" s="345"/>
      <c r="Y19" s="345"/>
      <c r="Z19" s="345"/>
      <c r="AA19" s="346"/>
      <c r="AB19" s="334"/>
      <c r="AC19" s="335"/>
      <c r="AD19" s="335"/>
      <c r="AE19" s="335"/>
      <c r="AF19" s="335"/>
      <c r="AG19" s="335"/>
      <c r="AH19" s="335"/>
      <c r="AI19" s="336"/>
      <c r="AJ19" s="334"/>
      <c r="AK19" s="335"/>
      <c r="AL19" s="335"/>
      <c r="AM19" s="335"/>
      <c r="AN19" s="335"/>
      <c r="AO19" s="335"/>
      <c r="AP19" s="335"/>
      <c r="AQ19" s="336"/>
      <c r="AR19" s="334"/>
      <c r="AS19" s="335"/>
      <c r="AT19" s="335"/>
      <c r="AU19" s="335"/>
      <c r="AV19" s="335"/>
      <c r="AW19" s="335"/>
      <c r="AX19" s="335"/>
      <c r="AY19" s="336"/>
      <c r="AZ19" s="334"/>
      <c r="BA19" s="335"/>
      <c r="BB19" s="335"/>
      <c r="BC19" s="335"/>
      <c r="BD19" s="335"/>
      <c r="BE19" s="335"/>
      <c r="BF19" s="335"/>
      <c r="BG19" s="336"/>
      <c r="BH19" s="334"/>
      <c r="BI19" s="335"/>
      <c r="BJ19" s="335"/>
      <c r="BK19" s="335"/>
      <c r="BL19" s="335"/>
      <c r="BM19" s="335"/>
      <c r="BN19" s="335"/>
      <c r="BO19" s="336"/>
      <c r="BP19" s="334"/>
      <c r="BQ19" s="335"/>
      <c r="BR19" s="335"/>
      <c r="BS19" s="335"/>
      <c r="BT19" s="335"/>
      <c r="BU19" s="335"/>
      <c r="BV19" s="335"/>
      <c r="BW19" s="336"/>
      <c r="BX19" s="334"/>
      <c r="BY19" s="335"/>
      <c r="BZ19" s="335"/>
      <c r="CA19" s="335"/>
      <c r="CB19" s="335"/>
      <c r="CC19" s="335"/>
      <c r="CD19" s="335"/>
      <c r="CE19" s="336"/>
      <c r="CF19" s="334"/>
      <c r="CG19" s="335"/>
      <c r="CH19" s="335"/>
      <c r="CI19" s="335"/>
      <c r="CJ19" s="335"/>
      <c r="CK19" s="335"/>
      <c r="CL19" s="335"/>
      <c r="CM19" s="336"/>
      <c r="CN19" s="334"/>
      <c r="CO19" s="335"/>
      <c r="CP19" s="335"/>
      <c r="CQ19" s="335"/>
      <c r="CR19" s="335"/>
      <c r="CS19" s="335"/>
      <c r="CT19" s="335"/>
      <c r="CU19" s="336"/>
    </row>
    <row r="20" spans="1:99" s="45" customFormat="1" ht="12.75">
      <c r="A20" s="353" t="s">
        <v>144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7"/>
      <c r="R20" s="348"/>
      <c r="S20" s="348"/>
      <c r="T20" s="348"/>
      <c r="U20" s="349"/>
      <c r="V20" s="352"/>
      <c r="W20" s="348"/>
      <c r="X20" s="348"/>
      <c r="Y20" s="348"/>
      <c r="Z20" s="348"/>
      <c r="AA20" s="349"/>
      <c r="AB20" s="337"/>
      <c r="AC20" s="338"/>
      <c r="AD20" s="338"/>
      <c r="AE20" s="338"/>
      <c r="AF20" s="338"/>
      <c r="AG20" s="338"/>
      <c r="AH20" s="338"/>
      <c r="AI20" s="339"/>
      <c r="AJ20" s="337"/>
      <c r="AK20" s="338"/>
      <c r="AL20" s="338"/>
      <c r="AM20" s="338"/>
      <c r="AN20" s="338"/>
      <c r="AO20" s="338"/>
      <c r="AP20" s="338"/>
      <c r="AQ20" s="339"/>
      <c r="AR20" s="337"/>
      <c r="AS20" s="338"/>
      <c r="AT20" s="338"/>
      <c r="AU20" s="338"/>
      <c r="AV20" s="338"/>
      <c r="AW20" s="338"/>
      <c r="AX20" s="338"/>
      <c r="AY20" s="339"/>
      <c r="AZ20" s="337"/>
      <c r="BA20" s="338"/>
      <c r="BB20" s="338"/>
      <c r="BC20" s="338"/>
      <c r="BD20" s="338"/>
      <c r="BE20" s="338"/>
      <c r="BF20" s="338"/>
      <c r="BG20" s="339"/>
      <c r="BH20" s="337"/>
      <c r="BI20" s="338"/>
      <c r="BJ20" s="338"/>
      <c r="BK20" s="338"/>
      <c r="BL20" s="338"/>
      <c r="BM20" s="338"/>
      <c r="BN20" s="338"/>
      <c r="BO20" s="339"/>
      <c r="BP20" s="337"/>
      <c r="BQ20" s="338"/>
      <c r="BR20" s="338"/>
      <c r="BS20" s="338"/>
      <c r="BT20" s="338"/>
      <c r="BU20" s="338"/>
      <c r="BV20" s="338"/>
      <c r="BW20" s="339"/>
      <c r="BX20" s="337"/>
      <c r="BY20" s="338"/>
      <c r="BZ20" s="338"/>
      <c r="CA20" s="338"/>
      <c r="CB20" s="338"/>
      <c r="CC20" s="338"/>
      <c r="CD20" s="338"/>
      <c r="CE20" s="339"/>
      <c r="CF20" s="337"/>
      <c r="CG20" s="338"/>
      <c r="CH20" s="338"/>
      <c r="CI20" s="338"/>
      <c r="CJ20" s="338"/>
      <c r="CK20" s="338"/>
      <c r="CL20" s="338"/>
      <c r="CM20" s="339"/>
      <c r="CN20" s="337"/>
      <c r="CO20" s="338"/>
      <c r="CP20" s="338"/>
      <c r="CQ20" s="338"/>
      <c r="CR20" s="338"/>
      <c r="CS20" s="338"/>
      <c r="CT20" s="338"/>
      <c r="CU20" s="339"/>
    </row>
    <row r="21" spans="1:99" s="45" customFormat="1" ht="12.75">
      <c r="A21" s="366" t="s">
        <v>11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7" t="s">
        <v>145</v>
      </c>
      <c r="R21" s="368"/>
      <c r="S21" s="368"/>
      <c r="T21" s="368"/>
      <c r="U21" s="369"/>
      <c r="V21" s="370" t="s">
        <v>31</v>
      </c>
      <c r="W21" s="368"/>
      <c r="X21" s="368"/>
      <c r="Y21" s="368"/>
      <c r="Z21" s="368"/>
      <c r="AA21" s="369"/>
      <c r="AB21" s="371">
        <f>AZ21+BX21</f>
        <v>0</v>
      </c>
      <c r="AC21" s="372"/>
      <c r="AD21" s="372"/>
      <c r="AE21" s="372"/>
      <c r="AF21" s="372"/>
      <c r="AG21" s="372"/>
      <c r="AH21" s="372"/>
      <c r="AI21" s="373"/>
      <c r="AJ21" s="371">
        <f>BH21+CF21</f>
        <v>0</v>
      </c>
      <c r="AK21" s="372"/>
      <c r="AL21" s="372"/>
      <c r="AM21" s="372"/>
      <c r="AN21" s="372"/>
      <c r="AO21" s="372"/>
      <c r="AP21" s="372"/>
      <c r="AQ21" s="373"/>
      <c r="AR21" s="371">
        <f>BP21+CN21</f>
        <v>0</v>
      </c>
      <c r="AS21" s="372"/>
      <c r="AT21" s="372"/>
      <c r="AU21" s="372"/>
      <c r="AV21" s="372"/>
      <c r="AW21" s="372"/>
      <c r="AX21" s="372"/>
      <c r="AY21" s="373"/>
      <c r="AZ21" s="354"/>
      <c r="BA21" s="355"/>
      <c r="BB21" s="355"/>
      <c r="BC21" s="355"/>
      <c r="BD21" s="355"/>
      <c r="BE21" s="355"/>
      <c r="BF21" s="355"/>
      <c r="BG21" s="356"/>
      <c r="BH21" s="354"/>
      <c r="BI21" s="355"/>
      <c r="BJ21" s="355"/>
      <c r="BK21" s="355"/>
      <c r="BL21" s="355"/>
      <c r="BM21" s="355"/>
      <c r="BN21" s="355"/>
      <c r="BO21" s="356"/>
      <c r="BP21" s="354"/>
      <c r="BQ21" s="355"/>
      <c r="BR21" s="355"/>
      <c r="BS21" s="355"/>
      <c r="BT21" s="355"/>
      <c r="BU21" s="355"/>
      <c r="BV21" s="355"/>
      <c r="BW21" s="356"/>
      <c r="BX21" s="354"/>
      <c r="BY21" s="355"/>
      <c r="BZ21" s="355"/>
      <c r="CA21" s="355"/>
      <c r="CB21" s="355"/>
      <c r="CC21" s="355"/>
      <c r="CD21" s="355"/>
      <c r="CE21" s="356"/>
      <c r="CF21" s="354"/>
      <c r="CG21" s="355"/>
      <c r="CH21" s="355"/>
      <c r="CI21" s="355"/>
      <c r="CJ21" s="355"/>
      <c r="CK21" s="355"/>
      <c r="CL21" s="355"/>
      <c r="CM21" s="356"/>
      <c r="CN21" s="354"/>
      <c r="CO21" s="355"/>
      <c r="CP21" s="355"/>
      <c r="CQ21" s="355"/>
      <c r="CR21" s="355"/>
      <c r="CS21" s="355"/>
      <c r="CT21" s="355"/>
      <c r="CU21" s="363"/>
    </row>
    <row r="22" spans="1:99" s="45" customFormat="1" ht="12.75">
      <c r="A22" s="340" t="s">
        <v>146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4"/>
      <c r="R22" s="345"/>
      <c r="S22" s="345"/>
      <c r="T22" s="345"/>
      <c r="U22" s="346"/>
      <c r="V22" s="351"/>
      <c r="W22" s="345"/>
      <c r="X22" s="345"/>
      <c r="Y22" s="345"/>
      <c r="Z22" s="345"/>
      <c r="AA22" s="346"/>
      <c r="AB22" s="334"/>
      <c r="AC22" s="335"/>
      <c r="AD22" s="335"/>
      <c r="AE22" s="335"/>
      <c r="AF22" s="335"/>
      <c r="AG22" s="335"/>
      <c r="AH22" s="335"/>
      <c r="AI22" s="336"/>
      <c r="AJ22" s="334"/>
      <c r="AK22" s="335"/>
      <c r="AL22" s="335"/>
      <c r="AM22" s="335"/>
      <c r="AN22" s="335"/>
      <c r="AO22" s="335"/>
      <c r="AP22" s="335"/>
      <c r="AQ22" s="336"/>
      <c r="AR22" s="334"/>
      <c r="AS22" s="335"/>
      <c r="AT22" s="335"/>
      <c r="AU22" s="335"/>
      <c r="AV22" s="335"/>
      <c r="AW22" s="335"/>
      <c r="AX22" s="335"/>
      <c r="AY22" s="336"/>
      <c r="AZ22" s="357"/>
      <c r="BA22" s="358"/>
      <c r="BB22" s="358"/>
      <c r="BC22" s="358"/>
      <c r="BD22" s="358"/>
      <c r="BE22" s="358"/>
      <c r="BF22" s="358"/>
      <c r="BG22" s="359"/>
      <c r="BH22" s="357"/>
      <c r="BI22" s="358"/>
      <c r="BJ22" s="358"/>
      <c r="BK22" s="358"/>
      <c r="BL22" s="358"/>
      <c r="BM22" s="358"/>
      <c r="BN22" s="358"/>
      <c r="BO22" s="359"/>
      <c r="BP22" s="357"/>
      <c r="BQ22" s="358"/>
      <c r="BR22" s="358"/>
      <c r="BS22" s="358"/>
      <c r="BT22" s="358"/>
      <c r="BU22" s="358"/>
      <c r="BV22" s="358"/>
      <c r="BW22" s="359"/>
      <c r="BX22" s="357"/>
      <c r="BY22" s="358"/>
      <c r="BZ22" s="358"/>
      <c r="CA22" s="358"/>
      <c r="CB22" s="358"/>
      <c r="CC22" s="358"/>
      <c r="CD22" s="358"/>
      <c r="CE22" s="359"/>
      <c r="CF22" s="357"/>
      <c r="CG22" s="358"/>
      <c r="CH22" s="358"/>
      <c r="CI22" s="358"/>
      <c r="CJ22" s="358"/>
      <c r="CK22" s="358"/>
      <c r="CL22" s="358"/>
      <c r="CM22" s="359"/>
      <c r="CN22" s="357"/>
      <c r="CO22" s="358"/>
      <c r="CP22" s="358"/>
      <c r="CQ22" s="358"/>
      <c r="CR22" s="358"/>
      <c r="CS22" s="358"/>
      <c r="CT22" s="358"/>
      <c r="CU22" s="364"/>
    </row>
    <row r="23" spans="1:99" s="45" customFormat="1" ht="12.75">
      <c r="A23" s="340" t="s">
        <v>147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4"/>
      <c r="R23" s="345"/>
      <c r="S23" s="345"/>
      <c r="T23" s="345"/>
      <c r="U23" s="346"/>
      <c r="V23" s="351"/>
      <c r="W23" s="345"/>
      <c r="X23" s="345"/>
      <c r="Y23" s="345"/>
      <c r="Z23" s="345"/>
      <c r="AA23" s="346"/>
      <c r="AB23" s="334"/>
      <c r="AC23" s="335"/>
      <c r="AD23" s="335"/>
      <c r="AE23" s="335"/>
      <c r="AF23" s="335"/>
      <c r="AG23" s="335"/>
      <c r="AH23" s="335"/>
      <c r="AI23" s="336"/>
      <c r="AJ23" s="334"/>
      <c r="AK23" s="335"/>
      <c r="AL23" s="335"/>
      <c r="AM23" s="335"/>
      <c r="AN23" s="335"/>
      <c r="AO23" s="335"/>
      <c r="AP23" s="335"/>
      <c r="AQ23" s="336"/>
      <c r="AR23" s="334"/>
      <c r="AS23" s="335"/>
      <c r="AT23" s="335"/>
      <c r="AU23" s="335"/>
      <c r="AV23" s="335"/>
      <c r="AW23" s="335"/>
      <c r="AX23" s="335"/>
      <c r="AY23" s="336"/>
      <c r="AZ23" s="357"/>
      <c r="BA23" s="358"/>
      <c r="BB23" s="358"/>
      <c r="BC23" s="358"/>
      <c r="BD23" s="358"/>
      <c r="BE23" s="358"/>
      <c r="BF23" s="358"/>
      <c r="BG23" s="359"/>
      <c r="BH23" s="357"/>
      <c r="BI23" s="358"/>
      <c r="BJ23" s="358"/>
      <c r="BK23" s="358"/>
      <c r="BL23" s="358"/>
      <c r="BM23" s="358"/>
      <c r="BN23" s="358"/>
      <c r="BO23" s="359"/>
      <c r="BP23" s="357"/>
      <c r="BQ23" s="358"/>
      <c r="BR23" s="358"/>
      <c r="BS23" s="358"/>
      <c r="BT23" s="358"/>
      <c r="BU23" s="358"/>
      <c r="BV23" s="358"/>
      <c r="BW23" s="359"/>
      <c r="BX23" s="357"/>
      <c r="BY23" s="358"/>
      <c r="BZ23" s="358"/>
      <c r="CA23" s="358"/>
      <c r="CB23" s="358"/>
      <c r="CC23" s="358"/>
      <c r="CD23" s="358"/>
      <c r="CE23" s="359"/>
      <c r="CF23" s="357"/>
      <c r="CG23" s="358"/>
      <c r="CH23" s="358"/>
      <c r="CI23" s="358"/>
      <c r="CJ23" s="358"/>
      <c r="CK23" s="358"/>
      <c r="CL23" s="358"/>
      <c r="CM23" s="359"/>
      <c r="CN23" s="357"/>
      <c r="CO23" s="358"/>
      <c r="CP23" s="358"/>
      <c r="CQ23" s="358"/>
      <c r="CR23" s="358"/>
      <c r="CS23" s="358"/>
      <c r="CT23" s="358"/>
      <c r="CU23" s="364"/>
    </row>
    <row r="24" spans="1:99" s="45" customFormat="1" ht="12.75">
      <c r="A24" s="353" t="s">
        <v>148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47"/>
      <c r="R24" s="348"/>
      <c r="S24" s="348"/>
      <c r="T24" s="348"/>
      <c r="U24" s="349"/>
      <c r="V24" s="352"/>
      <c r="W24" s="348"/>
      <c r="X24" s="348"/>
      <c r="Y24" s="348"/>
      <c r="Z24" s="348"/>
      <c r="AA24" s="349"/>
      <c r="AB24" s="337"/>
      <c r="AC24" s="338"/>
      <c r="AD24" s="338"/>
      <c r="AE24" s="338"/>
      <c r="AF24" s="338"/>
      <c r="AG24" s="338"/>
      <c r="AH24" s="338"/>
      <c r="AI24" s="339"/>
      <c r="AJ24" s="337"/>
      <c r="AK24" s="338"/>
      <c r="AL24" s="338"/>
      <c r="AM24" s="338"/>
      <c r="AN24" s="338"/>
      <c r="AO24" s="338"/>
      <c r="AP24" s="338"/>
      <c r="AQ24" s="339"/>
      <c r="AR24" s="337"/>
      <c r="AS24" s="338"/>
      <c r="AT24" s="338"/>
      <c r="AU24" s="338"/>
      <c r="AV24" s="338"/>
      <c r="AW24" s="338"/>
      <c r="AX24" s="338"/>
      <c r="AY24" s="339"/>
      <c r="AZ24" s="360"/>
      <c r="BA24" s="361"/>
      <c r="BB24" s="361"/>
      <c r="BC24" s="361"/>
      <c r="BD24" s="361"/>
      <c r="BE24" s="361"/>
      <c r="BF24" s="361"/>
      <c r="BG24" s="362"/>
      <c r="BH24" s="360"/>
      <c r="BI24" s="361"/>
      <c r="BJ24" s="361"/>
      <c r="BK24" s="361"/>
      <c r="BL24" s="361"/>
      <c r="BM24" s="361"/>
      <c r="BN24" s="361"/>
      <c r="BO24" s="362"/>
      <c r="BP24" s="360"/>
      <c r="BQ24" s="361"/>
      <c r="BR24" s="361"/>
      <c r="BS24" s="361"/>
      <c r="BT24" s="361"/>
      <c r="BU24" s="361"/>
      <c r="BV24" s="361"/>
      <c r="BW24" s="362"/>
      <c r="BX24" s="360"/>
      <c r="BY24" s="361"/>
      <c r="BZ24" s="361"/>
      <c r="CA24" s="361"/>
      <c r="CB24" s="361"/>
      <c r="CC24" s="361"/>
      <c r="CD24" s="361"/>
      <c r="CE24" s="362"/>
      <c r="CF24" s="360"/>
      <c r="CG24" s="361"/>
      <c r="CH24" s="361"/>
      <c r="CI24" s="361"/>
      <c r="CJ24" s="361"/>
      <c r="CK24" s="361"/>
      <c r="CL24" s="361"/>
      <c r="CM24" s="362"/>
      <c r="CN24" s="360"/>
      <c r="CO24" s="361"/>
      <c r="CP24" s="361"/>
      <c r="CQ24" s="361"/>
      <c r="CR24" s="361"/>
      <c r="CS24" s="361"/>
      <c r="CT24" s="361"/>
      <c r="CU24" s="365"/>
    </row>
    <row r="25" spans="1:99" s="45" customFormat="1" ht="12.75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76"/>
      <c r="R25" s="377"/>
      <c r="S25" s="377"/>
      <c r="T25" s="377"/>
      <c r="U25" s="378"/>
      <c r="V25" s="379"/>
      <c r="W25" s="377"/>
      <c r="X25" s="377"/>
      <c r="Y25" s="377"/>
      <c r="Z25" s="377"/>
      <c r="AA25" s="378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5"/>
    </row>
    <row r="26" spans="1:99" s="45" customFormat="1" ht="12.75">
      <c r="A26" s="366" t="s">
        <v>149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7" t="s">
        <v>150</v>
      </c>
      <c r="R26" s="368"/>
      <c r="S26" s="368"/>
      <c r="T26" s="368"/>
      <c r="U26" s="369"/>
      <c r="V26" s="370"/>
      <c r="W26" s="368"/>
      <c r="X26" s="368"/>
      <c r="Y26" s="368"/>
      <c r="Z26" s="368"/>
      <c r="AA26" s="369"/>
      <c r="AB26" s="371">
        <f>AZ26+BX26</f>
        <v>1994300</v>
      </c>
      <c r="AC26" s="372"/>
      <c r="AD26" s="372"/>
      <c r="AE26" s="372"/>
      <c r="AF26" s="372"/>
      <c r="AG26" s="372"/>
      <c r="AH26" s="372"/>
      <c r="AI26" s="373"/>
      <c r="AJ26" s="371">
        <f>BH26+CF26</f>
        <v>0</v>
      </c>
      <c r="AK26" s="372"/>
      <c r="AL26" s="372"/>
      <c r="AM26" s="372"/>
      <c r="AN26" s="372"/>
      <c r="AO26" s="372"/>
      <c r="AP26" s="372"/>
      <c r="AQ26" s="373"/>
      <c r="AR26" s="371">
        <f>BP26+CN26</f>
        <v>0</v>
      </c>
      <c r="AS26" s="372"/>
      <c r="AT26" s="372"/>
      <c r="AU26" s="372"/>
      <c r="AV26" s="372"/>
      <c r="AW26" s="372"/>
      <c r="AX26" s="372"/>
      <c r="AY26" s="373"/>
      <c r="AZ26" s="354">
        <f>'таб №2'!D37</f>
        <v>1994300</v>
      </c>
      <c r="BA26" s="355"/>
      <c r="BB26" s="355"/>
      <c r="BC26" s="355"/>
      <c r="BD26" s="355"/>
      <c r="BE26" s="355"/>
      <c r="BF26" s="355"/>
      <c r="BG26" s="356"/>
      <c r="BH26" s="354">
        <f>'таб №2'!K37</f>
        <v>0</v>
      </c>
      <c r="BI26" s="355"/>
      <c r="BJ26" s="355"/>
      <c r="BK26" s="355"/>
      <c r="BL26" s="355"/>
      <c r="BM26" s="355"/>
      <c r="BN26" s="355"/>
      <c r="BO26" s="356"/>
      <c r="BP26" s="354">
        <f>'таб №2'!L37</f>
        <v>0</v>
      </c>
      <c r="BQ26" s="355"/>
      <c r="BR26" s="355"/>
      <c r="BS26" s="355"/>
      <c r="BT26" s="355"/>
      <c r="BU26" s="355"/>
      <c r="BV26" s="355"/>
      <c r="BW26" s="356"/>
      <c r="BX26" s="354"/>
      <c r="BY26" s="355"/>
      <c r="BZ26" s="355"/>
      <c r="CA26" s="355"/>
      <c r="CB26" s="355"/>
      <c r="CC26" s="355"/>
      <c r="CD26" s="355"/>
      <c r="CE26" s="356"/>
      <c r="CF26" s="354"/>
      <c r="CG26" s="355"/>
      <c r="CH26" s="355"/>
      <c r="CI26" s="355"/>
      <c r="CJ26" s="355"/>
      <c r="CK26" s="355"/>
      <c r="CL26" s="355"/>
      <c r="CM26" s="356"/>
      <c r="CN26" s="354"/>
      <c r="CO26" s="355"/>
      <c r="CP26" s="355"/>
      <c r="CQ26" s="355"/>
      <c r="CR26" s="355"/>
      <c r="CS26" s="355"/>
      <c r="CT26" s="355"/>
      <c r="CU26" s="363"/>
    </row>
    <row r="27" spans="1:99" s="45" customFormat="1" ht="12.75">
      <c r="A27" s="340" t="s">
        <v>151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4"/>
      <c r="R27" s="345"/>
      <c r="S27" s="345"/>
      <c r="T27" s="345"/>
      <c r="U27" s="346"/>
      <c r="V27" s="351"/>
      <c r="W27" s="345"/>
      <c r="X27" s="345"/>
      <c r="Y27" s="345"/>
      <c r="Z27" s="345"/>
      <c r="AA27" s="346"/>
      <c r="AB27" s="334"/>
      <c r="AC27" s="335"/>
      <c r="AD27" s="335"/>
      <c r="AE27" s="335"/>
      <c r="AF27" s="335"/>
      <c r="AG27" s="335"/>
      <c r="AH27" s="335"/>
      <c r="AI27" s="336"/>
      <c r="AJ27" s="334"/>
      <c r="AK27" s="335"/>
      <c r="AL27" s="335"/>
      <c r="AM27" s="335"/>
      <c r="AN27" s="335"/>
      <c r="AO27" s="335"/>
      <c r="AP27" s="335"/>
      <c r="AQ27" s="336"/>
      <c r="AR27" s="334"/>
      <c r="AS27" s="335"/>
      <c r="AT27" s="335"/>
      <c r="AU27" s="335"/>
      <c r="AV27" s="335"/>
      <c r="AW27" s="335"/>
      <c r="AX27" s="335"/>
      <c r="AY27" s="336"/>
      <c r="AZ27" s="357"/>
      <c r="BA27" s="358"/>
      <c r="BB27" s="358"/>
      <c r="BC27" s="358"/>
      <c r="BD27" s="358"/>
      <c r="BE27" s="358"/>
      <c r="BF27" s="358"/>
      <c r="BG27" s="359"/>
      <c r="BH27" s="357"/>
      <c r="BI27" s="358"/>
      <c r="BJ27" s="358"/>
      <c r="BK27" s="358"/>
      <c r="BL27" s="358"/>
      <c r="BM27" s="358"/>
      <c r="BN27" s="358"/>
      <c r="BO27" s="359"/>
      <c r="BP27" s="357"/>
      <c r="BQ27" s="358"/>
      <c r="BR27" s="358"/>
      <c r="BS27" s="358"/>
      <c r="BT27" s="358"/>
      <c r="BU27" s="358"/>
      <c r="BV27" s="358"/>
      <c r="BW27" s="359"/>
      <c r="BX27" s="357"/>
      <c r="BY27" s="358"/>
      <c r="BZ27" s="358"/>
      <c r="CA27" s="358"/>
      <c r="CB27" s="358"/>
      <c r="CC27" s="358"/>
      <c r="CD27" s="358"/>
      <c r="CE27" s="359"/>
      <c r="CF27" s="357"/>
      <c r="CG27" s="358"/>
      <c r="CH27" s="358"/>
      <c r="CI27" s="358"/>
      <c r="CJ27" s="358"/>
      <c r="CK27" s="358"/>
      <c r="CL27" s="358"/>
      <c r="CM27" s="359"/>
      <c r="CN27" s="357"/>
      <c r="CO27" s="358"/>
      <c r="CP27" s="358"/>
      <c r="CQ27" s="358"/>
      <c r="CR27" s="358"/>
      <c r="CS27" s="358"/>
      <c r="CT27" s="358"/>
      <c r="CU27" s="364"/>
    </row>
    <row r="28" spans="1:99" s="45" customFormat="1" ht="12.75">
      <c r="A28" s="353" t="s">
        <v>152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47"/>
      <c r="R28" s="348"/>
      <c r="S28" s="348"/>
      <c r="T28" s="348"/>
      <c r="U28" s="349"/>
      <c r="V28" s="352"/>
      <c r="W28" s="348"/>
      <c r="X28" s="348"/>
      <c r="Y28" s="348"/>
      <c r="Z28" s="348"/>
      <c r="AA28" s="349"/>
      <c r="AB28" s="337"/>
      <c r="AC28" s="338"/>
      <c r="AD28" s="338"/>
      <c r="AE28" s="338"/>
      <c r="AF28" s="338"/>
      <c r="AG28" s="338"/>
      <c r="AH28" s="338"/>
      <c r="AI28" s="339"/>
      <c r="AJ28" s="337"/>
      <c r="AK28" s="338"/>
      <c r="AL28" s="338"/>
      <c r="AM28" s="338"/>
      <c r="AN28" s="338"/>
      <c r="AO28" s="338"/>
      <c r="AP28" s="338"/>
      <c r="AQ28" s="339"/>
      <c r="AR28" s="337"/>
      <c r="AS28" s="338"/>
      <c r="AT28" s="338"/>
      <c r="AU28" s="338"/>
      <c r="AV28" s="338"/>
      <c r="AW28" s="338"/>
      <c r="AX28" s="338"/>
      <c r="AY28" s="339"/>
      <c r="AZ28" s="360"/>
      <c r="BA28" s="361"/>
      <c r="BB28" s="361"/>
      <c r="BC28" s="361"/>
      <c r="BD28" s="361"/>
      <c r="BE28" s="361"/>
      <c r="BF28" s="361"/>
      <c r="BG28" s="362"/>
      <c r="BH28" s="360"/>
      <c r="BI28" s="361"/>
      <c r="BJ28" s="361"/>
      <c r="BK28" s="361"/>
      <c r="BL28" s="361"/>
      <c r="BM28" s="361"/>
      <c r="BN28" s="361"/>
      <c r="BO28" s="362"/>
      <c r="BP28" s="360"/>
      <c r="BQ28" s="361"/>
      <c r="BR28" s="361"/>
      <c r="BS28" s="361"/>
      <c r="BT28" s="361"/>
      <c r="BU28" s="361"/>
      <c r="BV28" s="361"/>
      <c r="BW28" s="362"/>
      <c r="BX28" s="360"/>
      <c r="BY28" s="361"/>
      <c r="BZ28" s="361"/>
      <c r="CA28" s="361"/>
      <c r="CB28" s="361"/>
      <c r="CC28" s="361"/>
      <c r="CD28" s="361"/>
      <c r="CE28" s="362"/>
      <c r="CF28" s="360"/>
      <c r="CG28" s="361"/>
      <c r="CH28" s="361"/>
      <c r="CI28" s="361"/>
      <c r="CJ28" s="361"/>
      <c r="CK28" s="361"/>
      <c r="CL28" s="361"/>
      <c r="CM28" s="362"/>
      <c r="CN28" s="360"/>
      <c r="CO28" s="361"/>
      <c r="CP28" s="361"/>
      <c r="CQ28" s="361"/>
      <c r="CR28" s="361"/>
      <c r="CS28" s="361"/>
      <c r="CT28" s="361"/>
      <c r="CU28" s="365"/>
    </row>
    <row r="29" spans="1:99" s="45" customFormat="1" ht="13.5" thickBot="1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84"/>
      <c r="R29" s="385"/>
      <c r="S29" s="385"/>
      <c r="T29" s="385"/>
      <c r="U29" s="386"/>
      <c r="V29" s="387"/>
      <c r="W29" s="385"/>
      <c r="X29" s="385"/>
      <c r="Y29" s="385"/>
      <c r="Z29" s="385"/>
      <c r="AA29" s="386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3"/>
    </row>
    <row r="30" spans="1:99" s="45" customFormat="1" ht="12.75"/>
    <row r="31" spans="1:99" s="45" customFormat="1" ht="12.75"/>
    <row r="32" spans="1:99" s="45" customFormat="1" ht="12.75"/>
    <row r="33" spans="2:91" s="45" customFormat="1" ht="15" customHeight="1">
      <c r="B33" s="381" t="s">
        <v>163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</row>
    <row r="34" spans="2:91" s="45" customFormat="1" ht="12.75" customHeight="1"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</row>
    <row r="35" spans="2:91" s="45" customFormat="1" ht="12.75" customHeight="1"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</row>
    <row r="36" spans="2:91" s="45" customFormat="1" ht="12.75" customHeight="1"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</row>
    <row r="37" spans="2:91" s="45" customFormat="1" ht="12.75" customHeight="1"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</row>
    <row r="38" spans="2:91" s="45" customFormat="1" ht="12.75" customHeight="1"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</row>
    <row r="39" spans="2:91" s="45" customFormat="1" ht="12.7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</row>
    <row r="40" spans="2:91" s="45" customFormat="1" ht="12.7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</row>
    <row r="41" spans="2:91" s="45" customFormat="1" ht="12.7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</row>
    <row r="42" spans="2:91" s="45" customFormat="1" ht="12.75"/>
    <row r="43" spans="2:91" s="45" customFormat="1" ht="12.75"/>
    <row r="44" spans="2:91" s="45" customFormat="1" ht="12.75"/>
    <row r="45" spans="2:91" s="45" customFormat="1" ht="12.75"/>
    <row r="46" spans="2:91" s="45" customFormat="1" ht="12.75"/>
    <row r="47" spans="2:91" s="45" customFormat="1" ht="12.75"/>
    <row r="48" spans="2:91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</sheetData>
  <mergeCells count="171">
    <mergeCell ref="B33:BS3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CR13:CS13"/>
    <mergeCell ref="A13:P13"/>
    <mergeCell ref="Q13:U13"/>
    <mergeCell ref="V13:AA13"/>
    <mergeCell ref="AF13:AG13"/>
    <mergeCell ref="AN13:AO13"/>
    <mergeCell ref="AV13:AW13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A8:P8"/>
    <mergeCell ref="Q8:U8"/>
    <mergeCell ref="V8:AA8"/>
    <mergeCell ref="AB8:AY8"/>
    <mergeCell ref="BD13:BE13"/>
    <mergeCell ref="BL13:BM13"/>
    <mergeCell ref="BT13:BU13"/>
    <mergeCell ref="CB13:CC13"/>
    <mergeCell ref="CJ13:CK13"/>
    <mergeCell ref="AB9:AY9"/>
    <mergeCell ref="AZ9:BW9"/>
    <mergeCell ref="BX9:CU9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Z8:BW8"/>
    <mergeCell ref="A10:P10"/>
    <mergeCell ref="Q10:U10"/>
    <mergeCell ref="V10:AA10"/>
    <mergeCell ref="AB10:AY10"/>
    <mergeCell ref="AZ10:BW10"/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BX10:CU10"/>
    <mergeCell ref="BX8:CU8"/>
    <mergeCell ref="A9:P9"/>
    <mergeCell ref="Q9:U9"/>
    <mergeCell ref="V9:AA9"/>
  </mergeCells>
  <pageMargins left="0.39370078740157483" right="0.39370078740157483" top="0.78740157480314965" bottom="0.39370078740157483" header="0.27559055118110237" footer="0.27559055118110237"/>
  <pageSetup paperSize="9" scale="8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4"/>
  <sheetViews>
    <sheetView topLeftCell="A2" zoomScale="80" zoomScaleNormal="80" workbookViewId="0">
      <selection activeCell="I71" sqref="I71"/>
    </sheetView>
  </sheetViews>
  <sheetFormatPr defaultRowHeight="15"/>
  <cols>
    <col min="1" max="1" width="37.28515625" style="53" customWidth="1"/>
    <col min="2" max="2" width="9.140625" style="53"/>
    <col min="3" max="3" width="35" style="53" customWidth="1"/>
    <col min="4" max="4" width="18.140625" style="53" customWidth="1"/>
    <col min="5" max="5" width="23.28515625" style="53" customWidth="1"/>
    <col min="6" max="6" width="18.140625" style="53" customWidth="1"/>
    <col min="7" max="7" width="15.28515625" style="53" customWidth="1"/>
    <col min="8" max="8" width="14.7109375" style="53" customWidth="1"/>
    <col min="9" max="9" width="16.85546875" style="53" customWidth="1"/>
    <col min="10" max="10" width="25.140625" style="53" customWidth="1"/>
    <col min="11" max="12" width="20.28515625" style="53" customWidth="1"/>
    <col min="13" max="16384" width="9.140625" style="53"/>
  </cols>
  <sheetData>
    <row r="1" spans="1:12">
      <c r="D1" s="109"/>
      <c r="E1" s="108"/>
      <c r="F1" s="108"/>
      <c r="G1" s="108"/>
    </row>
    <row r="2" spans="1:12">
      <c r="E2" s="108"/>
      <c r="F2" s="109"/>
      <c r="G2" s="108"/>
    </row>
    <row r="4" spans="1:12" ht="15" customHeight="1">
      <c r="A4" s="388" t="s">
        <v>6</v>
      </c>
      <c r="B4" s="388" t="s">
        <v>154</v>
      </c>
      <c r="C4" s="388" t="s">
        <v>155</v>
      </c>
      <c r="D4" s="388" t="s">
        <v>156</v>
      </c>
      <c r="E4" s="388"/>
      <c r="F4" s="388"/>
      <c r="G4" s="388"/>
      <c r="H4" s="388"/>
      <c r="I4" s="388"/>
      <c r="J4" s="388"/>
      <c r="K4" s="388" t="s">
        <v>426</v>
      </c>
      <c r="L4" s="388" t="s">
        <v>427</v>
      </c>
    </row>
    <row r="5" spans="1:12">
      <c r="A5" s="388"/>
      <c r="B5" s="388"/>
      <c r="C5" s="388"/>
      <c r="D5" s="388" t="s">
        <v>29</v>
      </c>
      <c r="E5" s="388" t="s">
        <v>11</v>
      </c>
      <c r="F5" s="388"/>
      <c r="G5" s="388"/>
      <c r="H5" s="388"/>
      <c r="I5" s="388"/>
      <c r="J5" s="388"/>
      <c r="K5" s="388"/>
      <c r="L5" s="388"/>
    </row>
    <row r="6" spans="1:12" ht="48" customHeight="1">
      <c r="A6" s="388"/>
      <c r="B6" s="388"/>
      <c r="C6" s="388"/>
      <c r="D6" s="388"/>
      <c r="E6" s="388" t="s">
        <v>157</v>
      </c>
      <c r="F6" s="388" t="s">
        <v>176</v>
      </c>
      <c r="G6" s="388" t="s">
        <v>158</v>
      </c>
      <c r="H6" s="388" t="s">
        <v>159</v>
      </c>
      <c r="I6" s="388" t="s">
        <v>160</v>
      </c>
      <c r="J6" s="388"/>
      <c r="K6" s="388"/>
      <c r="L6" s="388"/>
    </row>
    <row r="7" spans="1:12" ht="122.25" customHeight="1">
      <c r="A7" s="388"/>
      <c r="B7" s="388"/>
      <c r="C7" s="388"/>
      <c r="D7" s="388"/>
      <c r="E7" s="388"/>
      <c r="F7" s="388"/>
      <c r="G7" s="388"/>
      <c r="H7" s="388"/>
      <c r="I7" s="55" t="s">
        <v>29</v>
      </c>
      <c r="J7" s="55" t="s">
        <v>161</v>
      </c>
      <c r="K7" s="388"/>
      <c r="L7" s="388"/>
    </row>
    <row r="8" spans="1:12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s="66" customFormat="1" ht="14.25">
      <c r="A9" s="64" t="s">
        <v>162</v>
      </c>
      <c r="B9" s="65">
        <v>100</v>
      </c>
      <c r="C9" s="65"/>
      <c r="D9" s="92">
        <f>D10+D11+D12+D13+D14+D15+D16+D17+D18+D19</f>
        <v>7861170</v>
      </c>
      <c r="E9" s="92">
        <f>E10+E11+E12+E13+E14+E15+E16+E17+E18+E19</f>
        <v>7811170</v>
      </c>
      <c r="F9" s="92">
        <f t="shared" ref="F9:L9" si="0">F10+F11+F12+F13+F14+F15+F16+F17+F18+F19</f>
        <v>0</v>
      </c>
      <c r="G9" s="92">
        <f t="shared" si="0"/>
        <v>0</v>
      </c>
      <c r="H9" s="92">
        <f t="shared" si="0"/>
        <v>0</v>
      </c>
      <c r="I9" s="92">
        <f t="shared" si="0"/>
        <v>50000</v>
      </c>
      <c r="J9" s="92">
        <f t="shared" si="0"/>
        <v>0</v>
      </c>
      <c r="K9" s="92">
        <f t="shared" si="0"/>
        <v>0</v>
      </c>
      <c r="L9" s="92">
        <f t="shared" si="0"/>
        <v>0</v>
      </c>
    </row>
    <row r="10" spans="1:12">
      <c r="A10" s="54" t="s">
        <v>164</v>
      </c>
      <c r="B10" s="56">
        <v>110</v>
      </c>
      <c r="C10" s="75"/>
      <c r="D10" s="76">
        <f>E10+F10+G10+H10+I10+J10</f>
        <v>0</v>
      </c>
      <c r="E10" s="76"/>
      <c r="F10" s="76"/>
      <c r="G10" s="76"/>
      <c r="H10" s="76"/>
      <c r="I10" s="76"/>
      <c r="J10" s="76"/>
      <c r="K10" s="76"/>
      <c r="L10" s="76"/>
    </row>
    <row r="11" spans="1:12">
      <c r="A11" s="54"/>
      <c r="B11" s="56"/>
      <c r="C11" s="75"/>
      <c r="D11" s="76">
        <f t="shared" ref="D11:D19" si="1">E11+F11+G11+H11+I11+J11</f>
        <v>0</v>
      </c>
      <c r="E11" s="76"/>
      <c r="F11" s="76"/>
      <c r="G11" s="76"/>
      <c r="H11" s="76"/>
      <c r="I11" s="76"/>
      <c r="J11" s="76"/>
      <c r="K11" s="76"/>
      <c r="L11" s="76"/>
    </row>
    <row r="12" spans="1:12">
      <c r="A12" s="73" t="s">
        <v>165</v>
      </c>
      <c r="B12" s="74">
        <v>120</v>
      </c>
      <c r="C12" s="93" t="s">
        <v>391</v>
      </c>
      <c r="D12" s="80">
        <f t="shared" si="1"/>
        <v>50000</v>
      </c>
      <c r="E12" s="80"/>
      <c r="F12" s="80"/>
      <c r="G12" s="80"/>
      <c r="H12" s="80"/>
      <c r="I12" s="80">
        <v>50000</v>
      </c>
      <c r="J12" s="80"/>
      <c r="K12" s="80"/>
      <c r="L12" s="80"/>
    </row>
    <row r="13" spans="1:12">
      <c r="A13" s="54"/>
      <c r="B13" s="56"/>
      <c r="C13" s="75"/>
      <c r="D13" s="76">
        <f t="shared" si="1"/>
        <v>0</v>
      </c>
      <c r="E13" s="76"/>
      <c r="F13" s="76"/>
      <c r="G13" s="76"/>
      <c r="H13" s="76"/>
      <c r="I13" s="76"/>
      <c r="J13" s="76"/>
      <c r="K13" s="76"/>
      <c r="L13" s="76"/>
    </row>
    <row r="14" spans="1:12" ht="42.75" customHeight="1">
      <c r="A14" s="54" t="s">
        <v>166</v>
      </c>
      <c r="B14" s="56">
        <v>130</v>
      </c>
      <c r="C14" s="75"/>
      <c r="D14" s="76">
        <f t="shared" si="1"/>
        <v>0</v>
      </c>
      <c r="E14" s="76"/>
      <c r="F14" s="76"/>
      <c r="G14" s="76"/>
      <c r="H14" s="76"/>
      <c r="I14" s="76"/>
      <c r="J14" s="76"/>
      <c r="K14" s="76"/>
      <c r="L14" s="76"/>
    </row>
    <row r="15" spans="1:12" ht="47.25" customHeight="1">
      <c r="A15" s="54" t="s">
        <v>167</v>
      </c>
      <c r="B15" s="56">
        <v>140</v>
      </c>
      <c r="C15" s="75"/>
      <c r="D15" s="76">
        <f t="shared" si="1"/>
        <v>0</v>
      </c>
      <c r="E15" s="76"/>
      <c r="F15" s="76"/>
      <c r="G15" s="76"/>
      <c r="H15" s="76"/>
      <c r="I15" s="76"/>
      <c r="J15" s="76"/>
      <c r="K15" s="76"/>
      <c r="L15" s="76"/>
    </row>
    <row r="16" spans="1:12" ht="30">
      <c r="A16" s="73" t="s">
        <v>168</v>
      </c>
      <c r="B16" s="74">
        <v>150</v>
      </c>
      <c r="C16" s="93" t="s">
        <v>391</v>
      </c>
      <c r="D16" s="80">
        <f t="shared" si="1"/>
        <v>1934896</v>
      </c>
      <c r="E16" s="80">
        <v>1934896</v>
      </c>
      <c r="F16" s="80"/>
      <c r="G16" s="80"/>
      <c r="H16" s="80"/>
      <c r="I16" s="80"/>
      <c r="J16" s="80"/>
      <c r="K16" s="80"/>
      <c r="L16" s="80"/>
    </row>
    <row r="17" spans="1:12" ht="30">
      <c r="A17" s="73" t="s">
        <v>168</v>
      </c>
      <c r="B17" s="74">
        <v>150</v>
      </c>
      <c r="C17" s="93" t="s">
        <v>392</v>
      </c>
      <c r="D17" s="80">
        <f t="shared" si="1"/>
        <v>5876274</v>
      </c>
      <c r="E17" s="80">
        <v>5876274</v>
      </c>
      <c r="F17" s="80"/>
      <c r="G17" s="80"/>
      <c r="H17" s="80"/>
      <c r="I17" s="80"/>
      <c r="J17" s="80"/>
      <c r="K17" s="80"/>
      <c r="L17" s="80"/>
    </row>
    <row r="18" spans="1:12">
      <c r="A18" s="54" t="s">
        <v>33</v>
      </c>
      <c r="B18" s="56">
        <v>160</v>
      </c>
      <c r="C18" s="91"/>
      <c r="D18" s="76">
        <f t="shared" si="1"/>
        <v>0</v>
      </c>
      <c r="E18" s="76"/>
      <c r="F18" s="76"/>
      <c r="G18" s="76"/>
      <c r="H18" s="76"/>
      <c r="I18" s="76"/>
      <c r="J18" s="76"/>
      <c r="K18" s="76"/>
      <c r="L18" s="76"/>
    </row>
    <row r="19" spans="1:12">
      <c r="A19" s="54" t="s">
        <v>169</v>
      </c>
      <c r="B19" s="56">
        <v>180</v>
      </c>
      <c r="C19" s="75"/>
      <c r="D19" s="76">
        <f t="shared" si="1"/>
        <v>0</v>
      </c>
      <c r="E19" s="76"/>
      <c r="F19" s="76"/>
      <c r="G19" s="76"/>
      <c r="H19" s="76"/>
      <c r="I19" s="76"/>
      <c r="J19" s="76"/>
      <c r="K19" s="76"/>
      <c r="L19" s="76"/>
    </row>
    <row r="20" spans="1:12">
      <c r="A20" s="54"/>
      <c r="B20" s="56"/>
      <c r="C20" s="75"/>
      <c r="D20" s="76"/>
      <c r="E20" s="76"/>
      <c r="F20" s="76"/>
      <c r="G20" s="76"/>
      <c r="H20" s="76"/>
      <c r="I20" s="76"/>
      <c r="J20" s="76"/>
      <c r="K20" s="76"/>
      <c r="L20" s="76"/>
    </row>
    <row r="21" spans="1:12" s="66" customFormat="1" ht="14.25">
      <c r="A21" s="67" t="s">
        <v>170</v>
      </c>
      <c r="B21" s="68">
        <v>200</v>
      </c>
      <c r="C21" s="82"/>
      <c r="D21" s="77">
        <f>D22+D30+D31+D35+D36+D37+D65</f>
        <v>7895170</v>
      </c>
      <c r="E21" s="77">
        <f>E22+E30+E31+E35+E36+E37+E65</f>
        <v>7811170</v>
      </c>
      <c r="F21" s="77">
        <f t="shared" ref="F21:L21" si="2">F22+F30+F31+F35+F36+F37+F65</f>
        <v>0</v>
      </c>
      <c r="G21" s="77">
        <f t="shared" si="2"/>
        <v>0</v>
      </c>
      <c r="H21" s="77">
        <f t="shared" si="2"/>
        <v>0</v>
      </c>
      <c r="I21" s="77">
        <f t="shared" si="2"/>
        <v>50000</v>
      </c>
      <c r="J21" s="77">
        <f t="shared" si="2"/>
        <v>0</v>
      </c>
      <c r="K21" s="77">
        <f t="shared" si="2"/>
        <v>0</v>
      </c>
      <c r="L21" s="77">
        <f t="shared" si="2"/>
        <v>0</v>
      </c>
    </row>
    <row r="22" spans="1:12" ht="30">
      <c r="A22" s="71" t="s">
        <v>171</v>
      </c>
      <c r="B22" s="72">
        <v>210</v>
      </c>
      <c r="C22" s="83"/>
      <c r="D22" s="78">
        <f>D23+D24+D26</f>
        <v>5689170</v>
      </c>
      <c r="E22" s="78">
        <f t="shared" ref="E22:L22" si="3">E23+E24+E26</f>
        <v>5689170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78">
        <f t="shared" si="3"/>
        <v>0</v>
      </c>
      <c r="L22" s="78">
        <f t="shared" si="3"/>
        <v>0</v>
      </c>
    </row>
    <row r="23" spans="1:12">
      <c r="A23" s="111" t="s">
        <v>387</v>
      </c>
      <c r="B23" s="56">
        <v>211</v>
      </c>
      <c r="C23" s="75" t="s">
        <v>397</v>
      </c>
      <c r="D23" s="79">
        <f t="shared" ref="D23:D24" si="4">E23+F23+G23+H23+I23+J23</f>
        <v>4376220</v>
      </c>
      <c r="E23" s="76">
        <f>1721400+1775820+879000</f>
        <v>4376220</v>
      </c>
      <c r="F23" s="76"/>
      <c r="G23" s="76"/>
      <c r="H23" s="76"/>
      <c r="I23" s="76"/>
      <c r="J23" s="76"/>
      <c r="K23" s="76"/>
      <c r="L23" s="76"/>
    </row>
    <row r="24" spans="1:12" ht="30">
      <c r="A24" s="54" t="s">
        <v>172</v>
      </c>
      <c r="B24" s="56">
        <v>213</v>
      </c>
      <c r="C24" s="75" t="s">
        <v>398</v>
      </c>
      <c r="D24" s="79">
        <f t="shared" si="4"/>
        <v>1312950</v>
      </c>
      <c r="E24" s="76">
        <f>268200+525000+519750</f>
        <v>1312950</v>
      </c>
      <c r="F24" s="76"/>
      <c r="G24" s="76"/>
      <c r="H24" s="76"/>
      <c r="I24" s="76"/>
      <c r="J24" s="76"/>
      <c r="K24" s="76"/>
      <c r="L24" s="76"/>
    </row>
    <row r="25" spans="1:12" s="70" customFormat="1" hidden="1">
      <c r="A25" s="73" t="s">
        <v>212</v>
      </c>
      <c r="B25" s="74">
        <v>212</v>
      </c>
      <c r="C25" s="90"/>
      <c r="D25" s="80">
        <f>E25+F25+G25+H25+I25</f>
        <v>0</v>
      </c>
      <c r="E25" s="80"/>
      <c r="F25" s="80"/>
      <c r="G25" s="80"/>
      <c r="H25" s="80"/>
      <c r="I25" s="80"/>
      <c r="J25" s="80"/>
      <c r="K25" s="80"/>
      <c r="L25" s="80"/>
    </row>
    <row r="26" spans="1:12" s="70" customFormat="1">
      <c r="A26" s="73" t="s">
        <v>173</v>
      </c>
      <c r="B26" s="74">
        <v>212</v>
      </c>
      <c r="C26" s="84"/>
      <c r="D26" s="80">
        <f>D27+D29+D28</f>
        <v>0</v>
      </c>
      <c r="E26" s="80">
        <f>E27+E29+E28</f>
        <v>0</v>
      </c>
      <c r="F26" s="80">
        <f t="shared" ref="F26:H26" si="5">F27+F29+F28</f>
        <v>0</v>
      </c>
      <c r="G26" s="80">
        <f t="shared" si="5"/>
        <v>0</v>
      </c>
      <c r="H26" s="80">
        <f t="shared" si="5"/>
        <v>0</v>
      </c>
      <c r="I26" s="80">
        <f>I27+I29+I28</f>
        <v>0</v>
      </c>
      <c r="J26" s="80">
        <f t="shared" ref="J26" si="6">J27+J29+J28</f>
        <v>0</v>
      </c>
      <c r="K26" s="80">
        <f t="shared" ref="K26" si="7">K27+K29+K28</f>
        <v>0</v>
      </c>
      <c r="L26" s="80">
        <f t="shared" ref="L26" si="8">L27+L29+L28</f>
        <v>0</v>
      </c>
    </row>
    <row r="27" spans="1:12" ht="30">
      <c r="A27" s="54" t="s">
        <v>174</v>
      </c>
      <c r="B27" s="56">
        <v>1101</v>
      </c>
      <c r="C27" s="75" t="s">
        <v>399</v>
      </c>
      <c r="D27" s="76">
        <f>E27+F27+G27+H27+I27+J27</f>
        <v>0</v>
      </c>
      <c r="E27" s="76"/>
      <c r="F27" s="76"/>
      <c r="G27" s="76"/>
      <c r="H27" s="76"/>
      <c r="I27" s="76"/>
      <c r="J27" s="76"/>
      <c r="K27" s="76"/>
      <c r="L27" s="76"/>
    </row>
    <row r="28" spans="1:12">
      <c r="A28" s="54" t="s">
        <v>381</v>
      </c>
      <c r="B28" s="56">
        <v>1103</v>
      </c>
      <c r="C28" s="75" t="s">
        <v>414</v>
      </c>
      <c r="D28" s="76">
        <f t="shared" ref="D28:D29" si="9">E28+F28+G28+H28+I28+J28</f>
        <v>0</v>
      </c>
      <c r="E28" s="76"/>
      <c r="F28" s="76"/>
      <c r="G28" s="76"/>
      <c r="H28" s="76"/>
      <c r="I28" s="76"/>
      <c r="J28" s="76"/>
      <c r="K28" s="76"/>
      <c r="L28" s="76"/>
    </row>
    <row r="29" spans="1:12">
      <c r="A29" s="54" t="s">
        <v>175</v>
      </c>
      <c r="B29" s="56">
        <v>1104</v>
      </c>
      <c r="C29" s="75" t="s">
        <v>415</v>
      </c>
      <c r="D29" s="76">
        <f t="shared" si="9"/>
        <v>0</v>
      </c>
      <c r="E29" s="76"/>
      <c r="F29" s="76"/>
      <c r="G29" s="76"/>
      <c r="H29" s="76"/>
      <c r="I29" s="76"/>
      <c r="J29" s="76"/>
      <c r="K29" s="76"/>
      <c r="L29" s="76"/>
    </row>
    <row r="30" spans="1:12" s="69" customFormat="1" ht="28.5">
      <c r="A30" s="64" t="s">
        <v>178</v>
      </c>
      <c r="B30" s="65">
        <v>220</v>
      </c>
      <c r="C30" s="85"/>
      <c r="D30" s="81"/>
      <c r="E30" s="81"/>
      <c r="F30" s="81"/>
      <c r="G30" s="81"/>
      <c r="H30" s="81"/>
      <c r="I30" s="81"/>
      <c r="J30" s="81"/>
      <c r="K30" s="81"/>
      <c r="L30" s="81"/>
    </row>
    <row r="31" spans="1:12" s="69" customFormat="1" ht="28.5">
      <c r="A31" s="64" t="s">
        <v>177</v>
      </c>
      <c r="B31" s="65">
        <v>230</v>
      </c>
      <c r="C31" s="85"/>
      <c r="D31" s="81">
        <f>D32+D33+D34</f>
        <v>143700</v>
      </c>
      <c r="E31" s="81">
        <f t="shared" ref="E31:L31" si="10">E32+E33+E34</f>
        <v>127700</v>
      </c>
      <c r="F31" s="81">
        <f t="shared" si="10"/>
        <v>0</v>
      </c>
      <c r="G31" s="81">
        <f t="shared" si="10"/>
        <v>0</v>
      </c>
      <c r="H31" s="81">
        <f t="shared" si="10"/>
        <v>0</v>
      </c>
      <c r="I31" s="81">
        <f t="shared" si="10"/>
        <v>16000</v>
      </c>
      <c r="J31" s="81">
        <f t="shared" si="10"/>
        <v>0</v>
      </c>
      <c r="K31" s="81">
        <f t="shared" si="10"/>
        <v>0</v>
      </c>
      <c r="L31" s="81">
        <f t="shared" si="10"/>
        <v>0</v>
      </c>
    </row>
    <row r="32" spans="1:12" s="70" customFormat="1">
      <c r="A32" s="62" t="s">
        <v>380</v>
      </c>
      <c r="B32" s="63">
        <v>290</v>
      </c>
      <c r="C32" s="75" t="s">
        <v>400</v>
      </c>
      <c r="D32" s="79">
        <f>E32+F32+G32+H32+I32+J32</f>
        <v>127700</v>
      </c>
      <c r="E32" s="79">
        <v>127700</v>
      </c>
      <c r="F32" s="79"/>
      <c r="G32" s="79"/>
      <c r="H32" s="79"/>
      <c r="I32" s="79"/>
      <c r="J32" s="79"/>
      <c r="K32" s="79"/>
      <c r="L32" s="79"/>
    </row>
    <row r="33" spans="1:12" s="70" customFormat="1">
      <c r="A33" s="62" t="s">
        <v>380</v>
      </c>
      <c r="B33" s="63">
        <v>290</v>
      </c>
      <c r="C33" s="75"/>
      <c r="D33" s="79">
        <f>E33+F33+G33+H33+I33+J33</f>
        <v>0</v>
      </c>
      <c r="E33" s="79"/>
      <c r="F33" s="79"/>
      <c r="G33" s="79"/>
      <c r="H33" s="79"/>
      <c r="I33" s="79"/>
      <c r="J33" s="79"/>
      <c r="K33" s="79"/>
      <c r="L33" s="79"/>
    </row>
    <row r="34" spans="1:12" s="70" customFormat="1">
      <c r="A34" s="62" t="s">
        <v>388</v>
      </c>
      <c r="B34" s="63">
        <v>290</v>
      </c>
      <c r="C34" s="75" t="s">
        <v>401</v>
      </c>
      <c r="D34" s="79">
        <f>E34+F34+G34+H34+I34+J34</f>
        <v>16000</v>
      </c>
      <c r="E34" s="79"/>
      <c r="F34" s="79"/>
      <c r="G34" s="79"/>
      <c r="H34" s="79"/>
      <c r="I34" s="79">
        <v>16000</v>
      </c>
      <c r="J34" s="79"/>
      <c r="K34" s="79"/>
      <c r="L34" s="79"/>
    </row>
    <row r="35" spans="1:12" s="69" customFormat="1" ht="28.5">
      <c r="A35" s="64" t="s">
        <v>179</v>
      </c>
      <c r="B35" s="65">
        <v>240</v>
      </c>
      <c r="C35" s="85"/>
      <c r="D35" s="81"/>
      <c r="E35" s="81"/>
      <c r="F35" s="81"/>
      <c r="G35" s="81"/>
      <c r="H35" s="81"/>
      <c r="I35" s="81"/>
      <c r="J35" s="81"/>
      <c r="K35" s="81"/>
      <c r="L35" s="81"/>
    </row>
    <row r="36" spans="1:12" s="69" customFormat="1" ht="28.5">
      <c r="A36" s="64" t="s">
        <v>180</v>
      </c>
      <c r="B36" s="65">
        <v>250</v>
      </c>
      <c r="C36" s="85"/>
      <c r="D36" s="81"/>
      <c r="E36" s="81"/>
      <c r="F36" s="81"/>
      <c r="G36" s="81"/>
      <c r="H36" s="81"/>
      <c r="I36" s="81"/>
      <c r="J36" s="81"/>
      <c r="K36" s="81"/>
      <c r="L36" s="81"/>
    </row>
    <row r="37" spans="1:12" s="69" customFormat="1" ht="28.5">
      <c r="A37" s="64" t="s">
        <v>181</v>
      </c>
      <c r="B37" s="65">
        <v>260</v>
      </c>
      <c r="C37" s="85"/>
      <c r="D37" s="81">
        <f>D38+D39+D40+D42+D43+D48+D49+D50+D56+D57</f>
        <v>1994300</v>
      </c>
      <c r="E37" s="81">
        <f>E38+E39+E40+E42+E43+E48+E49+E50+E56+E57</f>
        <v>1994300</v>
      </c>
      <c r="F37" s="81">
        <f t="shared" ref="F37:L37" si="11">F38+F39+F40+F42+F43+F48+F49+F50+F56+F57</f>
        <v>0</v>
      </c>
      <c r="G37" s="81">
        <f t="shared" si="11"/>
        <v>0</v>
      </c>
      <c r="H37" s="81">
        <f t="shared" si="11"/>
        <v>0</v>
      </c>
      <c r="I37" s="81">
        <f t="shared" si="11"/>
        <v>0</v>
      </c>
      <c r="J37" s="81">
        <f t="shared" si="11"/>
        <v>0</v>
      </c>
      <c r="K37" s="81">
        <f t="shared" si="11"/>
        <v>0</v>
      </c>
      <c r="L37" s="81">
        <f t="shared" si="11"/>
        <v>0</v>
      </c>
    </row>
    <row r="38" spans="1:12">
      <c r="A38" s="73" t="s">
        <v>182</v>
      </c>
      <c r="B38" s="74">
        <v>221</v>
      </c>
      <c r="C38" s="84" t="s">
        <v>402</v>
      </c>
      <c r="D38" s="80">
        <f>E38+F38+G38+H38+I38+J38</f>
        <v>30000</v>
      </c>
      <c r="E38" s="80">
        <v>30000</v>
      </c>
      <c r="F38" s="80"/>
      <c r="G38" s="80"/>
      <c r="H38" s="80"/>
      <c r="I38" s="80"/>
      <c r="J38" s="80"/>
      <c r="K38" s="80"/>
      <c r="L38" s="80"/>
    </row>
    <row r="39" spans="1:12">
      <c r="A39" s="73" t="s">
        <v>376</v>
      </c>
      <c r="B39" s="74">
        <v>221</v>
      </c>
      <c r="C39" s="84"/>
      <c r="D39" s="80">
        <f>E39+F39+G39+H39+I39+J39</f>
        <v>0</v>
      </c>
      <c r="E39" s="80"/>
      <c r="F39" s="80"/>
      <c r="G39" s="80"/>
      <c r="H39" s="80"/>
      <c r="I39" s="80"/>
      <c r="J39" s="80"/>
      <c r="K39" s="80"/>
      <c r="L39" s="80"/>
    </row>
    <row r="40" spans="1:12">
      <c r="A40" s="73" t="s">
        <v>197</v>
      </c>
      <c r="B40" s="74">
        <v>222</v>
      </c>
      <c r="C40" s="84"/>
      <c r="D40" s="80">
        <f>D41</f>
        <v>0</v>
      </c>
      <c r="E40" s="80">
        <f t="shared" ref="E40:L40" si="12">E41</f>
        <v>0</v>
      </c>
      <c r="F40" s="80">
        <f t="shared" si="12"/>
        <v>0</v>
      </c>
      <c r="G40" s="80">
        <f t="shared" si="12"/>
        <v>0</v>
      </c>
      <c r="H40" s="80">
        <f t="shared" si="12"/>
        <v>0</v>
      </c>
      <c r="I40" s="80">
        <f t="shared" si="12"/>
        <v>0</v>
      </c>
      <c r="J40" s="80">
        <f t="shared" si="12"/>
        <v>0</v>
      </c>
      <c r="K40" s="80">
        <f t="shared" si="12"/>
        <v>0</v>
      </c>
      <c r="L40" s="80">
        <f t="shared" si="12"/>
        <v>0</v>
      </c>
    </row>
    <row r="41" spans="1:12" s="70" customFormat="1" ht="30">
      <c r="A41" s="62" t="s">
        <v>375</v>
      </c>
      <c r="B41" s="63">
        <v>1125</v>
      </c>
      <c r="C41" s="112" t="s">
        <v>419</v>
      </c>
      <c r="D41" s="79">
        <f t="shared" ref="D41" si="13">E41+F41+G41+H41+I41+J41</f>
        <v>0</v>
      </c>
      <c r="E41" s="79"/>
      <c r="F41" s="79"/>
      <c r="G41" s="79"/>
      <c r="H41" s="79"/>
      <c r="I41" s="79"/>
      <c r="J41" s="79"/>
      <c r="K41" s="79"/>
      <c r="L41" s="79"/>
    </row>
    <row r="42" spans="1:12">
      <c r="A42" s="73" t="s">
        <v>218</v>
      </c>
      <c r="B42" s="74">
        <v>223</v>
      </c>
      <c r="C42" s="84"/>
      <c r="D42" s="80"/>
      <c r="E42" s="80"/>
      <c r="F42" s="80"/>
      <c r="G42" s="80"/>
      <c r="H42" s="80"/>
      <c r="I42" s="80"/>
      <c r="J42" s="80"/>
      <c r="K42" s="80"/>
      <c r="L42" s="80"/>
    </row>
    <row r="43" spans="1:12">
      <c r="A43" s="73" t="s">
        <v>183</v>
      </c>
      <c r="B43" s="74">
        <v>223</v>
      </c>
      <c r="C43" s="84"/>
      <c r="D43" s="80">
        <f>D44++D45+D46+D47</f>
        <v>1934896</v>
      </c>
      <c r="E43" s="80">
        <f t="shared" ref="E43:L43" si="14">E44++E45+E46+E47</f>
        <v>1934896</v>
      </c>
      <c r="F43" s="80">
        <f t="shared" si="14"/>
        <v>0</v>
      </c>
      <c r="G43" s="80">
        <f t="shared" si="14"/>
        <v>0</v>
      </c>
      <c r="H43" s="80">
        <f t="shared" si="14"/>
        <v>0</v>
      </c>
      <c r="I43" s="80">
        <f t="shared" si="14"/>
        <v>0</v>
      </c>
      <c r="J43" s="80">
        <f t="shared" si="14"/>
        <v>0</v>
      </c>
      <c r="K43" s="80">
        <f t="shared" si="14"/>
        <v>0</v>
      </c>
      <c r="L43" s="80">
        <f t="shared" si="14"/>
        <v>0</v>
      </c>
    </row>
    <row r="44" spans="1:12">
      <c r="A44" s="54" t="s">
        <v>184</v>
      </c>
      <c r="B44" s="56">
        <v>11071</v>
      </c>
      <c r="C44" s="86" t="s">
        <v>403</v>
      </c>
      <c r="D44" s="79">
        <f>E44+F44+G44+H44+I44+J44</f>
        <v>1830540</v>
      </c>
      <c r="E44" s="76">
        <v>1830540</v>
      </c>
      <c r="F44" s="76"/>
      <c r="G44" s="76"/>
      <c r="H44" s="76"/>
      <c r="I44" s="76"/>
      <c r="J44" s="76"/>
      <c r="K44" s="76"/>
      <c r="L44" s="76"/>
    </row>
    <row r="45" spans="1:12" ht="30">
      <c r="A45" s="54" t="s">
        <v>185</v>
      </c>
      <c r="B45" s="56">
        <v>1109</v>
      </c>
      <c r="C45" s="86" t="s">
        <v>404</v>
      </c>
      <c r="D45" s="79">
        <f t="shared" ref="D45:D47" si="15">E45+F45+G45+H45+I45+J45</f>
        <v>82640</v>
      </c>
      <c r="E45" s="76">
        <v>82640</v>
      </c>
      <c r="F45" s="76"/>
      <c r="G45" s="76"/>
      <c r="H45" s="76"/>
      <c r="I45" s="76"/>
      <c r="J45" s="76"/>
      <c r="K45" s="76"/>
      <c r="L45" s="76"/>
    </row>
    <row r="46" spans="1:12" ht="30">
      <c r="A46" s="54" t="s">
        <v>186</v>
      </c>
      <c r="B46" s="56">
        <v>1110</v>
      </c>
      <c r="C46" s="86" t="s">
        <v>405</v>
      </c>
      <c r="D46" s="79">
        <f t="shared" si="15"/>
        <v>21716</v>
      </c>
      <c r="E46" s="76">
        <v>21716</v>
      </c>
      <c r="F46" s="76"/>
      <c r="G46" s="76"/>
      <c r="H46" s="76"/>
      <c r="I46" s="76"/>
      <c r="J46" s="76"/>
      <c r="K46" s="76"/>
      <c r="L46" s="76"/>
    </row>
    <row r="47" spans="1:12">
      <c r="A47" s="54" t="s">
        <v>187</v>
      </c>
      <c r="B47" s="56">
        <v>1126</v>
      </c>
      <c r="C47" s="86"/>
      <c r="D47" s="79">
        <f t="shared" si="15"/>
        <v>0</v>
      </c>
      <c r="E47" s="76"/>
      <c r="F47" s="76"/>
      <c r="G47" s="76"/>
      <c r="H47" s="76"/>
      <c r="I47" s="76"/>
      <c r="J47" s="76"/>
      <c r="K47" s="76"/>
      <c r="L47" s="76"/>
    </row>
    <row r="48" spans="1:12" ht="30">
      <c r="A48" s="73" t="s">
        <v>389</v>
      </c>
      <c r="B48" s="74">
        <v>224</v>
      </c>
      <c r="C48" s="84"/>
      <c r="D48" s="80">
        <f>E48+F48+G48+H48+I48+J48</f>
        <v>0</v>
      </c>
      <c r="E48" s="80"/>
      <c r="F48" s="80"/>
      <c r="G48" s="80"/>
      <c r="H48" s="80"/>
      <c r="I48" s="80"/>
      <c r="J48" s="80"/>
      <c r="K48" s="80"/>
      <c r="L48" s="80"/>
    </row>
    <row r="49" spans="1:12" ht="30">
      <c r="A49" s="73" t="s">
        <v>198</v>
      </c>
      <c r="B49" s="74">
        <v>225</v>
      </c>
      <c r="C49" s="84"/>
      <c r="D49" s="80">
        <f>E49+F49+G49+H49+I49+J49</f>
        <v>0</v>
      </c>
      <c r="E49" s="80"/>
      <c r="F49" s="80"/>
      <c r="G49" s="80"/>
      <c r="H49" s="80"/>
      <c r="I49" s="80"/>
      <c r="J49" s="80"/>
      <c r="K49" s="80"/>
      <c r="L49" s="80"/>
    </row>
    <row r="50" spans="1:12">
      <c r="A50" s="73" t="s">
        <v>188</v>
      </c>
      <c r="B50" s="74">
        <v>225</v>
      </c>
      <c r="C50" s="84"/>
      <c r="D50" s="80">
        <f>D53+D54+D55+D52+D51</f>
        <v>29404</v>
      </c>
      <c r="E50" s="80">
        <f>E53+E54+E55+E52+E51</f>
        <v>29404</v>
      </c>
      <c r="F50" s="80">
        <f t="shared" ref="F50:H50" si="16">F53+F54+F55+F52</f>
        <v>0</v>
      </c>
      <c r="G50" s="80">
        <f t="shared" si="16"/>
        <v>0</v>
      </c>
      <c r="H50" s="80">
        <f t="shared" si="16"/>
        <v>0</v>
      </c>
      <c r="I50" s="80">
        <f t="shared" ref="I50" si="17">I53+I54+I55+I52</f>
        <v>0</v>
      </c>
      <c r="J50" s="80">
        <f t="shared" ref="J50" si="18">J53+J54+J55+J52</f>
        <v>0</v>
      </c>
      <c r="K50" s="80"/>
      <c r="L50" s="80"/>
    </row>
    <row r="51" spans="1:12" s="70" customFormat="1">
      <c r="A51" s="62" t="s">
        <v>382</v>
      </c>
      <c r="B51" s="63">
        <v>1105</v>
      </c>
      <c r="C51" s="86" t="s">
        <v>406</v>
      </c>
      <c r="D51" s="76">
        <f>E51+F51+G51+H51+I51+J51</f>
        <v>0</v>
      </c>
      <c r="E51" s="79"/>
      <c r="F51" s="79"/>
      <c r="G51" s="79"/>
      <c r="H51" s="79"/>
      <c r="I51" s="79"/>
      <c r="J51" s="79"/>
      <c r="K51" s="79"/>
      <c r="L51" s="79"/>
    </row>
    <row r="52" spans="1:12" s="70" customFormat="1">
      <c r="A52" s="62" t="s">
        <v>396</v>
      </c>
      <c r="B52" s="63">
        <v>1106</v>
      </c>
      <c r="C52" s="86" t="s">
        <v>407</v>
      </c>
      <c r="D52" s="76">
        <f>E52+F52+G52+H52+I52+J52</f>
        <v>0</v>
      </c>
      <c r="E52" s="79"/>
      <c r="F52" s="79"/>
      <c r="G52" s="79"/>
      <c r="H52" s="79"/>
      <c r="I52" s="79"/>
      <c r="J52" s="79"/>
      <c r="K52" s="79"/>
      <c r="L52" s="79"/>
    </row>
    <row r="53" spans="1:12" ht="45">
      <c r="A53" s="54" t="s">
        <v>189</v>
      </c>
      <c r="B53" s="56">
        <v>1111</v>
      </c>
      <c r="C53" s="86" t="s">
        <v>408</v>
      </c>
      <c r="D53" s="76">
        <f>E53+F53+G53+H53+I53+J53</f>
        <v>0</v>
      </c>
      <c r="E53" s="76"/>
      <c r="F53" s="76"/>
      <c r="G53" s="76"/>
      <c r="H53" s="76"/>
      <c r="I53" s="76"/>
      <c r="J53" s="76"/>
      <c r="K53" s="76"/>
      <c r="L53" s="76"/>
    </row>
    <row r="54" spans="1:12" ht="45">
      <c r="A54" s="54" t="s">
        <v>190</v>
      </c>
      <c r="B54" s="56">
        <v>1128</v>
      </c>
      <c r="C54" s="86"/>
      <c r="D54" s="76">
        <f t="shared" ref="D54:D64" si="19">E54+F54+G54+H54+I54+J54</f>
        <v>0</v>
      </c>
      <c r="E54" s="76"/>
      <c r="F54" s="76"/>
      <c r="G54" s="76"/>
      <c r="H54" s="76"/>
      <c r="I54" s="76"/>
      <c r="J54" s="76"/>
      <c r="K54" s="76"/>
      <c r="L54" s="76"/>
    </row>
    <row r="55" spans="1:12">
      <c r="A55" s="54" t="s">
        <v>191</v>
      </c>
      <c r="B55" s="56">
        <v>1129</v>
      </c>
      <c r="C55" s="86" t="s">
        <v>409</v>
      </c>
      <c r="D55" s="76">
        <f t="shared" si="19"/>
        <v>29404</v>
      </c>
      <c r="E55" s="76">
        <v>29404</v>
      </c>
      <c r="F55" s="76"/>
      <c r="G55" s="76"/>
      <c r="H55" s="76"/>
      <c r="I55" s="76"/>
      <c r="J55" s="76"/>
      <c r="K55" s="76"/>
      <c r="L55" s="76"/>
    </row>
    <row r="56" spans="1:12">
      <c r="A56" s="73" t="s">
        <v>219</v>
      </c>
      <c r="B56" s="74">
        <v>226</v>
      </c>
      <c r="C56" s="84" t="s">
        <v>395</v>
      </c>
      <c r="D56" s="80">
        <f>E56+F56+G56+H56+I56+J56</f>
        <v>0</v>
      </c>
      <c r="E56" s="80"/>
      <c r="F56" s="80"/>
      <c r="G56" s="80"/>
      <c r="H56" s="80"/>
      <c r="I56" s="80"/>
      <c r="J56" s="80">
        <f t="shared" ref="J56" si="20">J57+J60+J61+J62+J63</f>
        <v>0</v>
      </c>
      <c r="K56" s="80"/>
      <c r="L56" s="80"/>
    </row>
    <row r="57" spans="1:12">
      <c r="A57" s="73" t="s">
        <v>192</v>
      </c>
      <c r="B57" s="74">
        <v>226</v>
      </c>
      <c r="C57" s="84"/>
      <c r="D57" s="80">
        <f>D60+D61+D62+D63+D64+D59+D58</f>
        <v>0</v>
      </c>
      <c r="E57" s="80">
        <f t="shared" ref="E57:L57" si="21">E60+E61+E62+E63+E64+E59+E58</f>
        <v>0</v>
      </c>
      <c r="F57" s="80">
        <f t="shared" si="21"/>
        <v>0</v>
      </c>
      <c r="G57" s="80">
        <f t="shared" si="21"/>
        <v>0</v>
      </c>
      <c r="H57" s="80">
        <f t="shared" si="21"/>
        <v>0</v>
      </c>
      <c r="I57" s="80">
        <f t="shared" si="21"/>
        <v>0</v>
      </c>
      <c r="J57" s="80">
        <f t="shared" si="21"/>
        <v>0</v>
      </c>
      <c r="K57" s="80">
        <f t="shared" si="21"/>
        <v>0</v>
      </c>
      <c r="L57" s="80">
        <f t="shared" si="21"/>
        <v>0</v>
      </c>
    </row>
    <row r="58" spans="1:12" s="70" customFormat="1">
      <c r="A58" s="62" t="s">
        <v>390</v>
      </c>
      <c r="B58" s="63">
        <v>1132</v>
      </c>
      <c r="C58" s="86"/>
      <c r="D58" s="76">
        <f t="shared" ref="D58" si="22">E58+F58+G58+H58+I58+J58</f>
        <v>0</v>
      </c>
      <c r="E58" s="79"/>
      <c r="F58" s="79"/>
      <c r="G58" s="79"/>
      <c r="H58" s="79"/>
      <c r="I58" s="79"/>
      <c r="J58" s="79"/>
      <c r="K58" s="79"/>
      <c r="L58" s="79"/>
    </row>
    <row r="59" spans="1:12" s="70" customFormat="1" ht="30">
      <c r="A59" s="62" t="s">
        <v>383</v>
      </c>
      <c r="B59" s="63">
        <v>1133</v>
      </c>
      <c r="C59" s="86"/>
      <c r="D59" s="76">
        <f t="shared" si="19"/>
        <v>0</v>
      </c>
      <c r="E59" s="79"/>
      <c r="F59" s="79"/>
      <c r="G59" s="79"/>
      <c r="H59" s="79"/>
      <c r="I59" s="79"/>
      <c r="J59" s="79"/>
      <c r="K59" s="79"/>
      <c r="L59" s="79"/>
    </row>
    <row r="60" spans="1:12" ht="45">
      <c r="A60" s="54" t="s">
        <v>193</v>
      </c>
      <c r="B60" s="56">
        <v>1134</v>
      </c>
      <c r="C60" s="86"/>
      <c r="D60" s="76">
        <f t="shared" si="19"/>
        <v>0</v>
      </c>
      <c r="E60" s="76"/>
      <c r="F60" s="76"/>
      <c r="G60" s="76"/>
      <c r="H60" s="76"/>
      <c r="I60" s="76"/>
      <c r="J60" s="76"/>
      <c r="K60" s="76"/>
      <c r="L60" s="76"/>
    </row>
    <row r="61" spans="1:12" ht="30">
      <c r="A61" s="54" t="s">
        <v>194</v>
      </c>
      <c r="B61" s="56">
        <v>1136</v>
      </c>
      <c r="C61" s="86" t="s">
        <v>416</v>
      </c>
      <c r="D61" s="76">
        <f>E61+F61+G61+H61+I61+J61</f>
        <v>0</v>
      </c>
      <c r="E61" s="76"/>
      <c r="F61" s="76"/>
      <c r="G61" s="76"/>
      <c r="H61" s="76"/>
      <c r="I61" s="76"/>
      <c r="J61" s="76"/>
      <c r="K61" s="76"/>
      <c r="L61" s="76"/>
    </row>
    <row r="62" spans="1:12" ht="30">
      <c r="A62" s="54" t="s">
        <v>195</v>
      </c>
      <c r="B62" s="56">
        <v>1137</v>
      </c>
      <c r="C62" s="86"/>
      <c r="D62" s="76">
        <f>E62+F62+G62+H62+I62+J62</f>
        <v>0</v>
      </c>
      <c r="E62" s="76"/>
      <c r="F62" s="76"/>
      <c r="G62" s="76"/>
      <c r="H62" s="76"/>
      <c r="I62" s="76"/>
      <c r="J62" s="76"/>
      <c r="K62" s="76"/>
      <c r="L62" s="76"/>
    </row>
    <row r="63" spans="1:12" ht="45">
      <c r="A63" s="54" t="s">
        <v>210</v>
      </c>
      <c r="B63" s="56">
        <v>1139</v>
      </c>
      <c r="C63" s="86"/>
      <c r="D63" s="76">
        <f t="shared" si="19"/>
        <v>0</v>
      </c>
      <c r="E63" s="76"/>
      <c r="F63" s="76"/>
      <c r="G63" s="76"/>
      <c r="H63" s="76"/>
      <c r="I63" s="76"/>
      <c r="J63" s="76"/>
      <c r="K63" s="76"/>
      <c r="L63" s="76"/>
    </row>
    <row r="64" spans="1:12">
      <c r="A64" s="54" t="s">
        <v>196</v>
      </c>
      <c r="B64" s="56">
        <v>1140</v>
      </c>
      <c r="C64" s="86" t="s">
        <v>410</v>
      </c>
      <c r="D64" s="76">
        <f t="shared" si="19"/>
        <v>0</v>
      </c>
      <c r="E64" s="76"/>
      <c r="F64" s="76"/>
      <c r="G64" s="76"/>
      <c r="H64" s="76"/>
      <c r="I64" s="76"/>
      <c r="J64" s="76"/>
      <c r="K64" s="76"/>
      <c r="L64" s="76"/>
    </row>
    <row r="65" spans="1:12" ht="29.25">
      <c r="A65" s="64" t="s">
        <v>199</v>
      </c>
      <c r="B65" s="65">
        <v>300</v>
      </c>
      <c r="C65" s="85"/>
      <c r="D65" s="81">
        <f>D66+D67+D71+D72+D70</f>
        <v>68000</v>
      </c>
      <c r="E65" s="81">
        <f>E66+E67+E71+E72</f>
        <v>0</v>
      </c>
      <c r="F65" s="81">
        <f t="shared" ref="F65:L65" si="23">F66+F67+F71+F72</f>
        <v>0</v>
      </c>
      <c r="G65" s="81">
        <f t="shared" si="23"/>
        <v>0</v>
      </c>
      <c r="H65" s="81">
        <f t="shared" si="23"/>
        <v>0</v>
      </c>
      <c r="I65" s="81">
        <f>I66+I67+I71+I72+I70</f>
        <v>34000</v>
      </c>
      <c r="J65" s="81">
        <f t="shared" si="23"/>
        <v>0</v>
      </c>
      <c r="K65" s="81">
        <f t="shared" si="23"/>
        <v>0</v>
      </c>
      <c r="L65" s="81">
        <f t="shared" si="23"/>
        <v>0</v>
      </c>
    </row>
    <row r="66" spans="1:12" ht="30">
      <c r="A66" s="88" t="s">
        <v>211</v>
      </c>
      <c r="B66" s="89">
        <v>310</v>
      </c>
      <c r="C66" s="90"/>
      <c r="D66" s="87">
        <f>E66+F66+G66+H66+I66+J66</f>
        <v>0</v>
      </c>
      <c r="E66" s="87"/>
      <c r="F66" s="87"/>
      <c r="G66" s="87"/>
      <c r="H66" s="87"/>
      <c r="I66" s="87"/>
      <c r="J66" s="87"/>
      <c r="K66" s="87"/>
      <c r="L66" s="87"/>
    </row>
    <row r="67" spans="1:12">
      <c r="A67" s="88" t="s">
        <v>200</v>
      </c>
      <c r="B67" s="89">
        <v>310</v>
      </c>
      <c r="C67" s="90"/>
      <c r="D67" s="87">
        <f>D68+D69</f>
        <v>0</v>
      </c>
      <c r="E67" s="87">
        <f t="shared" ref="E67:L67" si="24">E68+E69</f>
        <v>0</v>
      </c>
      <c r="F67" s="87">
        <f t="shared" si="24"/>
        <v>0</v>
      </c>
      <c r="G67" s="87">
        <f t="shared" si="24"/>
        <v>0</v>
      </c>
      <c r="H67" s="87">
        <f t="shared" si="24"/>
        <v>0</v>
      </c>
      <c r="I67" s="87">
        <f t="shared" si="24"/>
        <v>0</v>
      </c>
      <c r="J67" s="87">
        <f t="shared" si="24"/>
        <v>0</v>
      </c>
      <c r="K67" s="87">
        <f t="shared" si="24"/>
        <v>0</v>
      </c>
      <c r="L67" s="87">
        <f t="shared" si="24"/>
        <v>0</v>
      </c>
    </row>
    <row r="68" spans="1:12" ht="30">
      <c r="A68" s="54" t="s">
        <v>209</v>
      </c>
      <c r="B68" s="56">
        <v>1116</v>
      </c>
      <c r="C68" s="86" t="s">
        <v>411</v>
      </c>
      <c r="D68" s="76">
        <f>E68+F68+G68+H68+I68+J68</f>
        <v>0</v>
      </c>
      <c r="E68" s="76"/>
      <c r="F68" s="76"/>
      <c r="G68" s="76"/>
      <c r="H68" s="76"/>
      <c r="I68" s="76"/>
      <c r="J68" s="76"/>
      <c r="K68" s="76"/>
      <c r="L68" s="76"/>
    </row>
    <row r="69" spans="1:12" ht="30" hidden="1">
      <c r="A69" s="54" t="s">
        <v>201</v>
      </c>
      <c r="B69" s="56"/>
      <c r="C69" s="56"/>
      <c r="D69" s="76">
        <f t="shared" ref="D69" si="25">E69+F69+G69+H69+I69+J69</f>
        <v>0</v>
      </c>
      <c r="E69" s="56"/>
      <c r="F69" s="56"/>
      <c r="G69" s="56"/>
      <c r="H69" s="56"/>
      <c r="I69" s="56"/>
      <c r="J69" s="56"/>
      <c r="K69" s="56"/>
      <c r="L69" s="56"/>
    </row>
    <row r="70" spans="1:12" ht="45">
      <c r="A70" s="88" t="s">
        <v>418</v>
      </c>
      <c r="B70" s="89">
        <v>323</v>
      </c>
      <c r="C70" s="90" t="s">
        <v>417</v>
      </c>
      <c r="D70" s="87">
        <f>E70+F70+G70+H70+I70+J70</f>
        <v>0</v>
      </c>
      <c r="E70" s="87"/>
      <c r="F70" s="87">
        <f>F71+F72+F73+F74+F75+F77+F76</f>
        <v>0</v>
      </c>
      <c r="G70" s="87">
        <f t="shared" ref="G70:J71" si="26">G71+G72+G73+G74+G75+G77+G76</f>
        <v>0</v>
      </c>
      <c r="H70" s="87">
        <f t="shared" si="26"/>
        <v>0</v>
      </c>
      <c r="I70" s="87"/>
      <c r="J70" s="87">
        <f t="shared" si="26"/>
        <v>0</v>
      </c>
      <c r="K70" s="87"/>
      <c r="L70" s="87"/>
    </row>
    <row r="71" spans="1:12" ht="30">
      <c r="A71" s="88" t="s">
        <v>213</v>
      </c>
      <c r="B71" s="89">
        <v>340</v>
      </c>
      <c r="C71" s="90" t="s">
        <v>417</v>
      </c>
      <c r="D71" s="87">
        <f>E71+F71+G71+H71+I71+J71</f>
        <v>34000</v>
      </c>
      <c r="E71" s="87"/>
      <c r="F71" s="87">
        <f>F72+F73+F74+F75+F76+F78+F77</f>
        <v>0</v>
      </c>
      <c r="G71" s="87">
        <f t="shared" si="26"/>
        <v>0</v>
      </c>
      <c r="H71" s="87">
        <f t="shared" si="26"/>
        <v>0</v>
      </c>
      <c r="I71" s="87">
        <v>34000</v>
      </c>
      <c r="J71" s="87">
        <f t="shared" si="26"/>
        <v>0</v>
      </c>
      <c r="K71" s="87"/>
      <c r="L71" s="87"/>
    </row>
    <row r="72" spans="1:12" ht="30">
      <c r="A72" s="88" t="s">
        <v>202</v>
      </c>
      <c r="B72" s="89">
        <v>340</v>
      </c>
      <c r="C72" s="89"/>
      <c r="D72" s="87">
        <f>D73+D74+D75+D76+D77+D78+D79</f>
        <v>34000</v>
      </c>
      <c r="E72" s="87">
        <f>E73+E74+E75+E76+E77+E78+E79</f>
        <v>0</v>
      </c>
      <c r="F72" s="87">
        <f t="shared" ref="F72:L72" si="27">F73+F74+F75+F76+F77+F78+F79</f>
        <v>0</v>
      </c>
      <c r="G72" s="87">
        <f t="shared" si="27"/>
        <v>0</v>
      </c>
      <c r="H72" s="87">
        <f t="shared" si="27"/>
        <v>0</v>
      </c>
      <c r="I72" s="87"/>
      <c r="J72" s="87">
        <f t="shared" si="27"/>
        <v>0</v>
      </c>
      <c r="K72" s="87">
        <f t="shared" si="27"/>
        <v>0</v>
      </c>
      <c r="L72" s="87">
        <f t="shared" si="27"/>
        <v>0</v>
      </c>
    </row>
    <row r="73" spans="1:12" ht="30">
      <c r="A73" s="54" t="s">
        <v>203</v>
      </c>
      <c r="B73" s="56">
        <v>1112</v>
      </c>
      <c r="C73" s="86"/>
      <c r="D73" s="76">
        <f t="shared" ref="D73:D78" si="28">E73+F73+G73+H73+I73+J73</f>
        <v>0</v>
      </c>
      <c r="E73" s="76"/>
      <c r="F73" s="56"/>
      <c r="G73" s="56"/>
      <c r="H73" s="56"/>
      <c r="I73" s="56"/>
      <c r="J73" s="56"/>
      <c r="K73" s="56"/>
      <c r="L73" s="56"/>
    </row>
    <row r="74" spans="1:12">
      <c r="A74" s="54" t="s">
        <v>204</v>
      </c>
      <c r="B74" s="56">
        <v>1116</v>
      </c>
      <c r="C74" s="86"/>
      <c r="D74" s="76">
        <f t="shared" si="28"/>
        <v>0</v>
      </c>
      <c r="E74" s="76"/>
      <c r="F74" s="56"/>
      <c r="G74" s="56"/>
      <c r="H74" s="56"/>
      <c r="I74" s="56"/>
      <c r="J74" s="56"/>
      <c r="K74" s="56"/>
      <c r="L74" s="56"/>
    </row>
    <row r="75" spans="1:12" ht="30">
      <c r="A75" s="54" t="s">
        <v>205</v>
      </c>
      <c r="B75" s="56">
        <v>1119</v>
      </c>
      <c r="C75" s="86"/>
      <c r="D75" s="76">
        <f t="shared" si="28"/>
        <v>0</v>
      </c>
      <c r="E75" s="76"/>
      <c r="F75" s="56"/>
      <c r="G75" s="56"/>
      <c r="H75" s="56"/>
      <c r="I75" s="56"/>
      <c r="J75" s="56"/>
      <c r="K75" s="76"/>
      <c r="L75" s="76"/>
    </row>
    <row r="76" spans="1:12">
      <c r="A76" s="54" t="s">
        <v>206</v>
      </c>
      <c r="B76" s="56">
        <v>1120</v>
      </c>
      <c r="C76" s="86"/>
      <c r="D76" s="76">
        <f t="shared" si="28"/>
        <v>0</v>
      </c>
      <c r="E76" s="76"/>
      <c r="F76" s="56"/>
      <c r="G76" s="56"/>
      <c r="H76" s="56"/>
      <c r="I76" s="56"/>
      <c r="J76" s="56"/>
      <c r="K76" s="76"/>
      <c r="L76" s="76"/>
    </row>
    <row r="77" spans="1:12">
      <c r="A77" s="54" t="s">
        <v>207</v>
      </c>
      <c r="B77" s="56">
        <v>1121</v>
      </c>
      <c r="C77" s="86" t="s">
        <v>412</v>
      </c>
      <c r="D77" s="76">
        <f t="shared" si="28"/>
        <v>0</v>
      </c>
      <c r="E77" s="76"/>
      <c r="F77" s="56"/>
      <c r="G77" s="56"/>
      <c r="H77" s="56"/>
      <c r="I77" s="56"/>
      <c r="J77" s="56"/>
      <c r="K77" s="76"/>
      <c r="L77" s="76"/>
    </row>
    <row r="78" spans="1:12" ht="30">
      <c r="A78" s="54" t="s">
        <v>208</v>
      </c>
      <c r="B78" s="56">
        <v>1123</v>
      </c>
      <c r="C78" s="86" t="s">
        <v>413</v>
      </c>
      <c r="D78" s="76">
        <f t="shared" si="28"/>
        <v>34000</v>
      </c>
      <c r="E78" s="76"/>
      <c r="F78" s="56"/>
      <c r="G78" s="56"/>
      <c r="H78" s="56"/>
      <c r="I78" s="56">
        <v>34000</v>
      </c>
      <c r="J78" s="56"/>
      <c r="K78" s="76"/>
      <c r="L78" s="76"/>
    </row>
    <row r="79" spans="1:12" ht="29.25">
      <c r="A79" s="64" t="s">
        <v>214</v>
      </c>
      <c r="B79" s="65">
        <v>400</v>
      </c>
      <c r="C79" s="65"/>
      <c r="D79" s="65"/>
      <c r="E79" s="65"/>
      <c r="F79" s="65"/>
      <c r="G79" s="65"/>
      <c r="H79" s="65"/>
      <c r="I79" s="65"/>
      <c r="J79" s="65"/>
      <c r="K79" s="81"/>
      <c r="L79" s="81"/>
    </row>
    <row r="80" spans="1:12">
      <c r="A80" s="88" t="s">
        <v>215</v>
      </c>
      <c r="B80" s="89">
        <v>410</v>
      </c>
      <c r="C80" s="89"/>
      <c r="D80" s="89"/>
      <c r="E80" s="89"/>
      <c r="F80" s="89"/>
      <c r="G80" s="89"/>
      <c r="H80" s="89"/>
      <c r="I80" s="89"/>
      <c r="J80" s="89"/>
      <c r="K80" s="87"/>
      <c r="L80" s="87"/>
    </row>
    <row r="81" spans="1:12">
      <c r="A81" s="88" t="s">
        <v>34</v>
      </c>
      <c r="B81" s="89">
        <v>420</v>
      </c>
      <c r="C81" s="89"/>
      <c r="D81" s="89"/>
      <c r="E81" s="89"/>
      <c r="F81" s="89"/>
      <c r="G81" s="89"/>
      <c r="H81" s="89"/>
      <c r="I81" s="89"/>
      <c r="J81" s="89"/>
      <c r="K81" s="87"/>
      <c r="L81" s="87"/>
    </row>
    <row r="82" spans="1:12" ht="29.25">
      <c r="A82" s="64" t="s">
        <v>216</v>
      </c>
      <c r="B82" s="65">
        <v>500</v>
      </c>
      <c r="C82" s="65"/>
      <c r="D82" s="81">
        <f>D83+D84</f>
        <v>0</v>
      </c>
      <c r="E82" s="81">
        <f t="shared" ref="E82:J82" si="29">E83+E84</f>
        <v>0</v>
      </c>
      <c r="F82" s="81">
        <f t="shared" si="29"/>
        <v>0</v>
      </c>
      <c r="G82" s="81">
        <f t="shared" si="29"/>
        <v>0</v>
      </c>
      <c r="H82" s="81">
        <f t="shared" si="29"/>
        <v>0</v>
      </c>
      <c r="I82" s="81">
        <f t="shared" si="29"/>
        <v>0</v>
      </c>
      <c r="J82" s="81">
        <f t="shared" si="29"/>
        <v>0</v>
      </c>
      <c r="K82" s="81">
        <f t="shared" ref="K82" si="30">K83+K84</f>
        <v>0</v>
      </c>
      <c r="L82" s="81">
        <f t="shared" ref="L82" si="31">L83+L84</f>
        <v>0</v>
      </c>
    </row>
    <row r="83" spans="1:12" ht="30">
      <c r="A83" s="62" t="s">
        <v>217</v>
      </c>
      <c r="B83" s="63">
        <v>500</v>
      </c>
      <c r="C83" s="75" t="s">
        <v>393</v>
      </c>
      <c r="D83" s="79">
        <f t="shared" ref="D83:D84" si="32">E83+F83+G83+H83+I83+J83</f>
        <v>0</v>
      </c>
      <c r="E83" s="79"/>
      <c r="F83" s="79"/>
      <c r="G83" s="79"/>
      <c r="H83" s="79"/>
      <c r="I83" s="79"/>
      <c r="J83" s="79"/>
      <c r="K83" s="79"/>
      <c r="L83" s="79"/>
    </row>
    <row r="84" spans="1:12">
      <c r="A84" s="62" t="s">
        <v>40</v>
      </c>
      <c r="B84" s="63">
        <v>500</v>
      </c>
      <c r="C84" s="75" t="s">
        <v>394</v>
      </c>
      <c r="D84" s="79">
        <f t="shared" si="32"/>
        <v>0</v>
      </c>
      <c r="E84" s="79"/>
      <c r="F84" s="79"/>
      <c r="G84" s="79"/>
      <c r="H84" s="79"/>
      <c r="I84" s="79"/>
      <c r="J84" s="79"/>
      <c r="K84" s="79"/>
      <c r="L84" s="79"/>
    </row>
    <row r="85" spans="1:12">
      <c r="A85" s="64" t="s">
        <v>42</v>
      </c>
      <c r="B85" s="65">
        <v>600</v>
      </c>
      <c r="C85" s="65"/>
      <c r="D85" s="81">
        <f>E85+F85+G85+H85+I85+J85</f>
        <v>0</v>
      </c>
      <c r="E85" s="81"/>
      <c r="F85" s="81"/>
      <c r="G85" s="81"/>
      <c r="H85" s="81"/>
      <c r="I85" s="81"/>
      <c r="J85" s="81"/>
      <c r="K85" s="81"/>
      <c r="L85" s="81"/>
    </row>
    <row r="86" spans="1:12">
      <c r="A86" s="58"/>
    </row>
    <row r="87" spans="1:12">
      <c r="A87" s="58"/>
    </row>
    <row r="88" spans="1:12">
      <c r="A88" s="58"/>
    </row>
    <row r="89" spans="1:12">
      <c r="A89" s="58"/>
    </row>
    <row r="90" spans="1:12">
      <c r="A90" s="58"/>
    </row>
    <row r="91" spans="1:12">
      <c r="A91" s="58"/>
    </row>
    <row r="92" spans="1:12">
      <c r="A92" s="58"/>
    </row>
    <row r="93" spans="1:12">
      <c r="A93" s="58"/>
    </row>
    <row r="94" spans="1:12">
      <c r="A94" s="58"/>
    </row>
    <row r="95" spans="1:12">
      <c r="A95" s="58"/>
    </row>
    <row r="96" spans="1:12">
      <c r="A96" s="58"/>
    </row>
    <row r="97" spans="1:1">
      <c r="A97" s="58"/>
    </row>
    <row r="98" spans="1:1">
      <c r="A98" s="58"/>
    </row>
    <row r="99" spans="1:1">
      <c r="A99" s="58"/>
    </row>
    <row r="100" spans="1:1">
      <c r="A100" s="58"/>
    </row>
    <row r="101" spans="1:1">
      <c r="A101" s="58"/>
    </row>
    <row r="102" spans="1:1">
      <c r="A102" s="58"/>
    </row>
    <row r="103" spans="1:1">
      <c r="A103" s="58"/>
    </row>
    <row r="104" spans="1:1">
      <c r="A104" s="58"/>
    </row>
    <row r="105" spans="1:1">
      <c r="A105" s="58"/>
    </row>
    <row r="106" spans="1:1">
      <c r="A106" s="58"/>
    </row>
    <row r="107" spans="1:1">
      <c r="A107" s="58"/>
    </row>
    <row r="108" spans="1:1">
      <c r="A108" s="58"/>
    </row>
    <row r="109" spans="1:1">
      <c r="A109" s="58"/>
    </row>
    <row r="110" spans="1:1">
      <c r="A110" s="58"/>
    </row>
    <row r="111" spans="1:1">
      <c r="A111" s="58"/>
    </row>
    <row r="112" spans="1:1">
      <c r="A112" s="58"/>
    </row>
    <row r="113" spans="1:1">
      <c r="A113" s="58"/>
    </row>
    <row r="114" spans="1:1">
      <c r="A114" s="58"/>
    </row>
    <row r="115" spans="1:1">
      <c r="A115" s="58"/>
    </row>
    <row r="116" spans="1:1">
      <c r="A116" s="58"/>
    </row>
    <row r="117" spans="1:1">
      <c r="A117" s="58"/>
    </row>
    <row r="118" spans="1:1">
      <c r="A118" s="58"/>
    </row>
    <row r="119" spans="1:1">
      <c r="A119" s="58"/>
    </row>
    <row r="120" spans="1:1">
      <c r="A120" s="58"/>
    </row>
    <row r="121" spans="1:1">
      <c r="A121" s="58"/>
    </row>
    <row r="122" spans="1:1">
      <c r="A122" s="58"/>
    </row>
    <row r="123" spans="1:1">
      <c r="A123" s="58"/>
    </row>
    <row r="124" spans="1:1">
      <c r="A124" s="58"/>
    </row>
    <row r="125" spans="1:1">
      <c r="A125" s="58"/>
    </row>
    <row r="126" spans="1:1">
      <c r="A126" s="58"/>
    </row>
    <row r="127" spans="1:1">
      <c r="A127" s="58"/>
    </row>
    <row r="128" spans="1:1">
      <c r="A128" s="58"/>
    </row>
    <row r="129" spans="1:1">
      <c r="A129" s="58"/>
    </row>
    <row r="130" spans="1:1">
      <c r="A130" s="58"/>
    </row>
    <row r="131" spans="1:1">
      <c r="A131" s="58"/>
    </row>
    <row r="132" spans="1:1">
      <c r="A132" s="58"/>
    </row>
    <row r="133" spans="1:1">
      <c r="A133" s="58"/>
    </row>
    <row r="134" spans="1:1">
      <c r="A134" s="58"/>
    </row>
    <row r="135" spans="1:1">
      <c r="A135" s="58"/>
    </row>
    <row r="136" spans="1:1">
      <c r="A136" s="58"/>
    </row>
    <row r="137" spans="1:1">
      <c r="A137" s="58"/>
    </row>
    <row r="138" spans="1:1">
      <c r="A138" s="58"/>
    </row>
    <row r="139" spans="1:1">
      <c r="A139" s="58"/>
    </row>
    <row r="140" spans="1:1">
      <c r="A140" s="58"/>
    </row>
    <row r="141" spans="1:1">
      <c r="A141" s="58"/>
    </row>
    <row r="142" spans="1:1">
      <c r="A142" s="58"/>
    </row>
    <row r="143" spans="1:1">
      <c r="A143" s="58"/>
    </row>
    <row r="144" spans="1:1">
      <c r="A144" s="58"/>
    </row>
    <row r="145" spans="1:1">
      <c r="A145" s="58"/>
    </row>
    <row r="146" spans="1:1">
      <c r="A146" s="58"/>
    </row>
    <row r="147" spans="1:1">
      <c r="A147" s="58"/>
    </row>
    <row r="148" spans="1:1">
      <c r="A148" s="58"/>
    </row>
    <row r="149" spans="1:1">
      <c r="A149" s="58"/>
    </row>
    <row r="150" spans="1:1">
      <c r="A150" s="58"/>
    </row>
    <row r="151" spans="1:1">
      <c r="A151" s="58"/>
    </row>
    <row r="152" spans="1:1">
      <c r="A152" s="58"/>
    </row>
    <row r="153" spans="1:1">
      <c r="A153" s="58"/>
    </row>
    <row r="154" spans="1:1">
      <c r="A154" s="58"/>
    </row>
    <row r="155" spans="1:1">
      <c r="A155" s="58"/>
    </row>
    <row r="156" spans="1:1">
      <c r="A156" s="58"/>
    </row>
    <row r="157" spans="1:1">
      <c r="A157" s="58"/>
    </row>
    <row r="158" spans="1:1">
      <c r="A158" s="58"/>
    </row>
    <row r="159" spans="1:1">
      <c r="A159" s="58"/>
    </row>
    <row r="160" spans="1:1">
      <c r="A160" s="58"/>
    </row>
    <row r="161" spans="1:1">
      <c r="A161" s="58"/>
    </row>
    <row r="162" spans="1:1">
      <c r="A162" s="58"/>
    </row>
    <row r="163" spans="1:1">
      <c r="A163" s="58"/>
    </row>
    <row r="164" spans="1:1">
      <c r="A164" s="58"/>
    </row>
  </sheetData>
  <mergeCells count="13">
    <mergeCell ref="K4:K7"/>
    <mergeCell ref="L4:L7"/>
    <mergeCell ref="G6:G7"/>
    <mergeCell ref="H6:H7"/>
    <mergeCell ref="D4:J4"/>
    <mergeCell ref="E5:J5"/>
    <mergeCell ref="I6:J6"/>
    <mergeCell ref="F6:F7"/>
    <mergeCell ref="A4:A7"/>
    <mergeCell ref="B4:B7"/>
    <mergeCell ref="C4:C7"/>
    <mergeCell ref="D5:D7"/>
    <mergeCell ref="E6:E7"/>
  </mergeCells>
  <pageMargins left="0.15748031496062992" right="0.15748031496062992" top="0.23622047244094491" bottom="0.15748031496062992" header="0.19685039370078741" footer="0.15748031496062992"/>
  <pageSetup paperSize="9" scale="5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R202"/>
  <sheetViews>
    <sheetView workbookViewId="0">
      <selection activeCell="T11" sqref="T11:DS11"/>
    </sheetView>
  </sheetViews>
  <sheetFormatPr defaultColWidth="1.140625" defaultRowHeight="15.75"/>
  <cols>
    <col min="1" max="32" width="1.140625" style="1"/>
    <col min="33" max="33" width="3.5703125" style="1" customWidth="1"/>
    <col min="34" max="122" width="1.140625" style="1"/>
    <col min="123" max="123" width="17.140625" style="1" customWidth="1"/>
    <col min="124" max="16384" width="1.140625" style="1"/>
  </cols>
  <sheetData>
    <row r="1" spans="1:123" s="103" customFormat="1" ht="11.25">
      <c r="DS1" s="102" t="s">
        <v>251</v>
      </c>
    </row>
    <row r="2" spans="1:123" s="103" customFormat="1" ht="11.25">
      <c r="DS2" s="102" t="s">
        <v>58</v>
      </c>
    </row>
    <row r="3" spans="1:123" s="103" customFormat="1" ht="11.25">
      <c r="DS3" s="102" t="s">
        <v>59</v>
      </c>
    </row>
    <row r="4" spans="1:123" s="101" customFormat="1" ht="11.25">
      <c r="DS4" s="102"/>
    </row>
    <row r="5" spans="1:123" s="99" customFormat="1">
      <c r="DS5" s="100"/>
    </row>
    <row r="7" spans="1:123" s="94" customFormat="1">
      <c r="A7" s="110" t="s">
        <v>379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</row>
    <row r="8" spans="1:123" s="97" customFormat="1" ht="9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</row>
    <row r="9" spans="1:123" s="94" customFormat="1">
      <c r="A9" s="409" t="s">
        <v>250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09"/>
      <c r="DR9" s="409"/>
      <c r="DS9" s="409"/>
    </row>
    <row r="10" spans="1:123" s="45" customFormat="1" ht="12.75"/>
    <row r="11" spans="1:123">
      <c r="A11" s="94" t="s">
        <v>249</v>
      </c>
      <c r="T11" s="410">
        <v>111</v>
      </c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</row>
    <row r="12" spans="1:123" s="95" customFormat="1" ht="9.75">
      <c r="A12" s="97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</row>
    <row r="13" spans="1:123">
      <c r="A13" s="94" t="s">
        <v>248</v>
      </c>
      <c r="AH13" s="411" t="s">
        <v>377</v>
      </c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1"/>
      <c r="DD13" s="411"/>
      <c r="DE13" s="411"/>
      <c r="DF13" s="411"/>
      <c r="DG13" s="411"/>
      <c r="DH13" s="411"/>
      <c r="DI13" s="411"/>
      <c r="DJ13" s="411"/>
      <c r="DK13" s="411"/>
      <c r="DL13" s="411"/>
      <c r="DM13" s="411"/>
      <c r="DN13" s="411"/>
      <c r="DO13" s="411"/>
      <c r="DP13" s="411"/>
      <c r="DQ13" s="411"/>
      <c r="DR13" s="411"/>
      <c r="DS13" s="411"/>
    </row>
    <row r="15" spans="1:123">
      <c r="A15" s="409" t="s">
        <v>247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  <c r="DF15" s="409"/>
      <c r="DG15" s="409"/>
      <c r="DH15" s="409"/>
      <c r="DI15" s="409"/>
      <c r="DJ15" s="409"/>
      <c r="DK15" s="409"/>
      <c r="DL15" s="409"/>
      <c r="DM15" s="409"/>
      <c r="DN15" s="409"/>
      <c r="DO15" s="409"/>
      <c r="DP15" s="409"/>
      <c r="DQ15" s="409"/>
      <c r="DR15" s="409"/>
      <c r="DS15" s="409"/>
    </row>
    <row r="16" spans="1:123" s="45" customFormat="1" ht="12.75"/>
    <row r="17" spans="1:148" s="45" customFormat="1" ht="12.75">
      <c r="A17" s="305" t="s">
        <v>246</v>
      </c>
      <c r="B17" s="306"/>
      <c r="C17" s="306"/>
      <c r="D17" s="307"/>
      <c r="E17" s="305" t="s">
        <v>245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7"/>
      <c r="U17" s="305" t="s">
        <v>244</v>
      </c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7"/>
      <c r="AG17" s="319" t="s">
        <v>243</v>
      </c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1"/>
      <c r="CK17" s="305" t="s">
        <v>242</v>
      </c>
      <c r="CL17" s="306"/>
      <c r="CM17" s="306"/>
      <c r="CN17" s="306"/>
      <c r="CO17" s="306"/>
      <c r="CP17" s="306"/>
      <c r="CQ17" s="306"/>
      <c r="CR17" s="306"/>
      <c r="CS17" s="306"/>
      <c r="CT17" s="306"/>
      <c r="CU17" s="307"/>
      <c r="CV17" s="305" t="s">
        <v>241</v>
      </c>
      <c r="CW17" s="306"/>
      <c r="CX17" s="306"/>
      <c r="CY17" s="306"/>
      <c r="CZ17" s="306"/>
      <c r="DA17" s="306"/>
      <c r="DB17" s="306"/>
      <c r="DC17" s="306"/>
      <c r="DD17" s="306"/>
      <c r="DE17" s="307"/>
      <c r="DF17" s="305" t="s">
        <v>240</v>
      </c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7"/>
    </row>
    <row r="18" spans="1:148" s="45" customFormat="1" ht="12.75">
      <c r="A18" s="310" t="s">
        <v>239</v>
      </c>
      <c r="B18" s="308"/>
      <c r="C18" s="308"/>
      <c r="D18" s="309"/>
      <c r="E18" s="310" t="s">
        <v>238</v>
      </c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9"/>
      <c r="U18" s="310" t="s">
        <v>237</v>
      </c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9"/>
      <c r="AG18" s="305" t="s">
        <v>29</v>
      </c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7"/>
      <c r="AU18" s="319" t="s">
        <v>11</v>
      </c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1"/>
      <c r="CK18" s="310" t="s">
        <v>236</v>
      </c>
      <c r="CL18" s="308"/>
      <c r="CM18" s="308"/>
      <c r="CN18" s="308"/>
      <c r="CO18" s="308"/>
      <c r="CP18" s="308"/>
      <c r="CQ18" s="308"/>
      <c r="CR18" s="308"/>
      <c r="CS18" s="308"/>
      <c r="CT18" s="308"/>
      <c r="CU18" s="309"/>
      <c r="CV18" s="310" t="s">
        <v>235</v>
      </c>
      <c r="CW18" s="308"/>
      <c r="CX18" s="308"/>
      <c r="CY18" s="308"/>
      <c r="CZ18" s="308"/>
      <c r="DA18" s="308"/>
      <c r="DB18" s="308"/>
      <c r="DC18" s="308"/>
      <c r="DD18" s="308"/>
      <c r="DE18" s="309"/>
      <c r="DF18" s="310" t="s">
        <v>234</v>
      </c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9"/>
    </row>
    <row r="19" spans="1:148" s="45" customFormat="1" ht="12.75">
      <c r="A19" s="310"/>
      <c r="B19" s="308"/>
      <c r="C19" s="308"/>
      <c r="D19" s="309"/>
      <c r="E19" s="310" t="s">
        <v>233</v>
      </c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310" t="s">
        <v>232</v>
      </c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9"/>
      <c r="AG19" s="310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9"/>
      <c r="AU19" s="305" t="s">
        <v>231</v>
      </c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7"/>
      <c r="BI19" s="305" t="s">
        <v>230</v>
      </c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7"/>
      <c r="BW19" s="305" t="s">
        <v>230</v>
      </c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7"/>
      <c r="CK19" s="310" t="s">
        <v>228</v>
      </c>
      <c r="CL19" s="308"/>
      <c r="CM19" s="308"/>
      <c r="CN19" s="308"/>
      <c r="CO19" s="308"/>
      <c r="CP19" s="308"/>
      <c r="CQ19" s="308"/>
      <c r="CR19" s="308"/>
      <c r="CS19" s="308"/>
      <c r="CT19" s="308"/>
      <c r="CU19" s="309"/>
      <c r="CV19" s="310"/>
      <c r="CW19" s="308"/>
      <c r="CX19" s="308"/>
      <c r="CY19" s="308"/>
      <c r="CZ19" s="308"/>
      <c r="DA19" s="308"/>
      <c r="DB19" s="308"/>
      <c r="DC19" s="308"/>
      <c r="DD19" s="308"/>
      <c r="DE19" s="309"/>
      <c r="DF19" s="310" t="s">
        <v>229</v>
      </c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9"/>
    </row>
    <row r="20" spans="1:148" s="45" customFormat="1" ht="12.75">
      <c r="A20" s="310"/>
      <c r="B20" s="308"/>
      <c r="C20" s="308"/>
      <c r="D20" s="309"/>
      <c r="E20" s="310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9"/>
      <c r="U20" s="310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9"/>
      <c r="AG20" s="310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9"/>
      <c r="AU20" s="310" t="s">
        <v>228</v>
      </c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9"/>
      <c r="BI20" s="310" t="s">
        <v>227</v>
      </c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9"/>
      <c r="BW20" s="310" t="s">
        <v>226</v>
      </c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9"/>
      <c r="CK20" s="310" t="s">
        <v>225</v>
      </c>
      <c r="CL20" s="308"/>
      <c r="CM20" s="308"/>
      <c r="CN20" s="308"/>
      <c r="CO20" s="308"/>
      <c r="CP20" s="308"/>
      <c r="CQ20" s="308"/>
      <c r="CR20" s="308"/>
      <c r="CS20" s="308"/>
      <c r="CT20" s="308"/>
      <c r="CU20" s="309"/>
      <c r="CV20" s="310"/>
      <c r="CW20" s="308"/>
      <c r="CX20" s="308"/>
      <c r="CY20" s="308"/>
      <c r="CZ20" s="308"/>
      <c r="DA20" s="308"/>
      <c r="DB20" s="308"/>
      <c r="DC20" s="308"/>
      <c r="DD20" s="308"/>
      <c r="DE20" s="309"/>
      <c r="DF20" s="310" t="s">
        <v>224</v>
      </c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9"/>
    </row>
    <row r="21" spans="1:148" s="45" customFormat="1" ht="12.75">
      <c r="A21" s="310"/>
      <c r="B21" s="308"/>
      <c r="C21" s="308"/>
      <c r="D21" s="309"/>
      <c r="E21" s="310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/>
      <c r="U21" s="310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9"/>
      <c r="AG21" s="310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9"/>
      <c r="AU21" s="310" t="s">
        <v>223</v>
      </c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9"/>
      <c r="BI21" s="310" t="s">
        <v>222</v>
      </c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9"/>
      <c r="BW21" s="310" t="s">
        <v>222</v>
      </c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9"/>
      <c r="CK21" s="310"/>
      <c r="CL21" s="308"/>
      <c r="CM21" s="308"/>
      <c r="CN21" s="308"/>
      <c r="CO21" s="308"/>
      <c r="CP21" s="308"/>
      <c r="CQ21" s="308"/>
      <c r="CR21" s="308"/>
      <c r="CS21" s="308"/>
      <c r="CT21" s="308"/>
      <c r="CU21" s="309"/>
      <c r="CV21" s="310"/>
      <c r="CW21" s="308"/>
      <c r="CX21" s="308"/>
      <c r="CY21" s="308"/>
      <c r="CZ21" s="308"/>
      <c r="DA21" s="308"/>
      <c r="DB21" s="308"/>
      <c r="DC21" s="308"/>
      <c r="DD21" s="308"/>
      <c r="DE21" s="309"/>
      <c r="DF21" s="310" t="s">
        <v>221</v>
      </c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9"/>
    </row>
    <row r="22" spans="1:148" s="45" customFormat="1" ht="12.75">
      <c r="A22" s="319">
        <v>1</v>
      </c>
      <c r="B22" s="320"/>
      <c r="C22" s="320"/>
      <c r="D22" s="321"/>
      <c r="E22" s="319">
        <v>2</v>
      </c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1"/>
      <c r="U22" s="319">
        <v>3</v>
      </c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1"/>
      <c r="AG22" s="319">
        <v>4</v>
      </c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1"/>
      <c r="AU22" s="319">
        <v>5</v>
      </c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1"/>
      <c r="BI22" s="319">
        <v>6</v>
      </c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1"/>
      <c r="BW22" s="412">
        <v>7</v>
      </c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4"/>
      <c r="CK22" s="319">
        <v>8</v>
      </c>
      <c r="CL22" s="320"/>
      <c r="CM22" s="320"/>
      <c r="CN22" s="320"/>
      <c r="CO22" s="320"/>
      <c r="CP22" s="320"/>
      <c r="CQ22" s="320"/>
      <c r="CR22" s="320"/>
      <c r="CS22" s="320"/>
      <c r="CT22" s="320"/>
      <c r="CU22" s="321"/>
      <c r="CV22" s="319">
        <v>9</v>
      </c>
      <c r="CW22" s="320"/>
      <c r="CX22" s="320"/>
      <c r="CY22" s="320"/>
      <c r="CZ22" s="320"/>
      <c r="DA22" s="320"/>
      <c r="DB22" s="320"/>
      <c r="DC22" s="320"/>
      <c r="DD22" s="320"/>
      <c r="DE22" s="321"/>
      <c r="DF22" s="319">
        <v>10</v>
      </c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1"/>
    </row>
    <row r="23" spans="1:148" s="45" customFormat="1" ht="12.75">
      <c r="A23" s="319">
        <v>2</v>
      </c>
      <c r="B23" s="320"/>
      <c r="C23" s="320"/>
      <c r="D23" s="321"/>
      <c r="E23" s="407" t="s">
        <v>420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408"/>
      <c r="U23" s="402">
        <v>1</v>
      </c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4"/>
      <c r="AG23" s="399">
        <f>SUM(AU23:CJ23)</f>
        <v>26952.55</v>
      </c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1"/>
      <c r="AU23" s="399">
        <v>11863.5</v>
      </c>
      <c r="AV23" s="400">
        <f t="shared" ref="AV23:BH23" si="0">AV8</f>
        <v>0</v>
      </c>
      <c r="AW23" s="400">
        <f t="shared" si="0"/>
        <v>0</v>
      </c>
      <c r="AX23" s="400">
        <f t="shared" si="0"/>
        <v>0</v>
      </c>
      <c r="AY23" s="400">
        <f t="shared" si="0"/>
        <v>0</v>
      </c>
      <c r="AZ23" s="400">
        <f t="shared" si="0"/>
        <v>0</v>
      </c>
      <c r="BA23" s="400">
        <f t="shared" si="0"/>
        <v>0</v>
      </c>
      <c r="BB23" s="400">
        <f t="shared" si="0"/>
        <v>0</v>
      </c>
      <c r="BC23" s="400">
        <f t="shared" si="0"/>
        <v>0</v>
      </c>
      <c r="BD23" s="400">
        <f t="shared" si="0"/>
        <v>0</v>
      </c>
      <c r="BE23" s="400">
        <f t="shared" si="0"/>
        <v>0</v>
      </c>
      <c r="BF23" s="400">
        <f t="shared" si="0"/>
        <v>0</v>
      </c>
      <c r="BG23" s="400">
        <f t="shared" si="0"/>
        <v>0</v>
      </c>
      <c r="BH23" s="401">
        <f t="shared" si="0"/>
        <v>0</v>
      </c>
      <c r="BI23" s="399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1"/>
      <c r="BW23" s="399">
        <f>3559.05+11530</f>
        <v>15089.05</v>
      </c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1"/>
      <c r="CK23" s="399">
        <f>AG23*0.8</f>
        <v>21562.04</v>
      </c>
      <c r="CL23" s="400"/>
      <c r="CM23" s="400"/>
      <c r="CN23" s="400"/>
      <c r="CO23" s="400"/>
      <c r="CP23" s="400"/>
      <c r="CQ23" s="400"/>
      <c r="CR23" s="400"/>
      <c r="CS23" s="400"/>
      <c r="CT23" s="400"/>
      <c r="CU23" s="401"/>
      <c r="CV23" s="399">
        <f>AG23*0.7</f>
        <v>18866.785</v>
      </c>
      <c r="CW23" s="400"/>
      <c r="CX23" s="400"/>
      <c r="CY23" s="400"/>
      <c r="CZ23" s="400"/>
      <c r="DA23" s="400"/>
      <c r="DB23" s="400"/>
      <c r="DC23" s="400"/>
      <c r="DD23" s="400"/>
      <c r="DE23" s="401"/>
      <c r="DF23" s="389">
        <f>U23*(AG23+CK23+CV23)*12</f>
        <v>808576.5</v>
      </c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1"/>
      <c r="EE23" s="389">
        <f>'таб №2'!D23</f>
        <v>4376220</v>
      </c>
      <c r="EF23" s="390"/>
      <c r="EG23" s="390"/>
      <c r="EH23" s="390"/>
      <c r="EI23" s="390"/>
      <c r="EJ23" s="390"/>
      <c r="EK23" s="390"/>
      <c r="EL23" s="390"/>
      <c r="EM23" s="390"/>
      <c r="EN23" s="390"/>
      <c r="EO23" s="390"/>
      <c r="EP23" s="390"/>
      <c r="EQ23" s="390"/>
      <c r="ER23" s="391"/>
    </row>
    <row r="24" spans="1:148" s="45" customFormat="1" ht="12.75">
      <c r="A24" s="319">
        <v>3</v>
      </c>
      <c r="B24" s="320"/>
      <c r="C24" s="320"/>
      <c r="D24" s="321"/>
      <c r="E24" s="407" t="s">
        <v>421</v>
      </c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408"/>
      <c r="U24" s="402">
        <v>1</v>
      </c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4"/>
      <c r="AG24" s="399">
        <f t="shared" ref="AG24:AG25" si="1">SUM(AU24:CJ24)</f>
        <v>20401.52</v>
      </c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1"/>
      <c r="AU24" s="399">
        <v>4095</v>
      </c>
      <c r="AV24" s="400">
        <f t="shared" ref="AV24:BH24" si="2">AV16</f>
        <v>0</v>
      </c>
      <c r="AW24" s="400">
        <f t="shared" si="2"/>
        <v>0</v>
      </c>
      <c r="AX24" s="400">
        <f t="shared" si="2"/>
        <v>0</v>
      </c>
      <c r="AY24" s="400">
        <f t="shared" si="2"/>
        <v>0</v>
      </c>
      <c r="AZ24" s="400">
        <f t="shared" si="2"/>
        <v>0</v>
      </c>
      <c r="BA24" s="400">
        <f t="shared" si="2"/>
        <v>0</v>
      </c>
      <c r="BB24" s="400">
        <f t="shared" si="2"/>
        <v>0</v>
      </c>
      <c r="BC24" s="400">
        <f t="shared" si="2"/>
        <v>0</v>
      </c>
      <c r="BD24" s="400">
        <f t="shared" si="2"/>
        <v>0</v>
      </c>
      <c r="BE24" s="400">
        <f t="shared" si="2"/>
        <v>0</v>
      </c>
      <c r="BF24" s="400">
        <f t="shared" si="2"/>
        <v>0</v>
      </c>
      <c r="BG24" s="400">
        <f t="shared" si="2"/>
        <v>0</v>
      </c>
      <c r="BH24" s="401">
        <f t="shared" si="2"/>
        <v>0</v>
      </c>
      <c r="BI24" s="399">
        <v>614.25</v>
      </c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1"/>
      <c r="BW24" s="399">
        <f>4586.4+2788.69+8317.18</f>
        <v>15692.27</v>
      </c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1"/>
      <c r="CK24" s="399">
        <f t="shared" ref="CK24:CK25" si="3">AG24*0.8</f>
        <v>16321.216</v>
      </c>
      <c r="CL24" s="400"/>
      <c r="CM24" s="400"/>
      <c r="CN24" s="400"/>
      <c r="CO24" s="400"/>
      <c r="CP24" s="400"/>
      <c r="CQ24" s="400"/>
      <c r="CR24" s="400"/>
      <c r="CS24" s="400"/>
      <c r="CT24" s="400"/>
      <c r="CU24" s="401"/>
      <c r="CV24" s="399">
        <f t="shared" ref="CV24:CV25" si="4">AG24*0.7</f>
        <v>14281.064</v>
      </c>
      <c r="CW24" s="400"/>
      <c r="CX24" s="400"/>
      <c r="CY24" s="400"/>
      <c r="CZ24" s="400"/>
      <c r="DA24" s="400"/>
      <c r="DB24" s="400"/>
      <c r="DC24" s="400"/>
      <c r="DD24" s="400"/>
      <c r="DE24" s="401"/>
      <c r="DF24" s="389">
        <f t="shared" ref="DF24:DF25" si="5">U24*(AG24+CK24+CV24)*12</f>
        <v>612045.60000000009</v>
      </c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1"/>
    </row>
    <row r="25" spans="1:148" s="45" customFormat="1" ht="12.75">
      <c r="A25" s="319">
        <v>4</v>
      </c>
      <c r="B25" s="320"/>
      <c r="C25" s="320"/>
      <c r="D25" s="321"/>
      <c r="E25" s="407" t="s">
        <v>378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408"/>
      <c r="U25" s="402">
        <v>3</v>
      </c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4"/>
      <c r="AG25" s="399">
        <f t="shared" si="1"/>
        <v>18271.82</v>
      </c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1"/>
      <c r="AU25" s="399">
        <v>2302</v>
      </c>
      <c r="AV25" s="400" t="str">
        <f t="shared" ref="AV25:BH25" si="6">AU20</f>
        <v>должностному</v>
      </c>
      <c r="AW25" s="400">
        <f t="shared" si="6"/>
        <v>0</v>
      </c>
      <c r="AX25" s="400">
        <f t="shared" si="6"/>
        <v>0</v>
      </c>
      <c r="AY25" s="400">
        <f t="shared" si="6"/>
        <v>0</v>
      </c>
      <c r="AZ25" s="400">
        <f t="shared" si="6"/>
        <v>0</v>
      </c>
      <c r="BA25" s="400">
        <f t="shared" si="6"/>
        <v>0</v>
      </c>
      <c r="BB25" s="400">
        <f t="shared" si="6"/>
        <v>0</v>
      </c>
      <c r="BC25" s="400">
        <f t="shared" si="6"/>
        <v>0</v>
      </c>
      <c r="BD25" s="400">
        <f t="shared" si="6"/>
        <v>0</v>
      </c>
      <c r="BE25" s="400">
        <f t="shared" si="6"/>
        <v>0</v>
      </c>
      <c r="BF25" s="400">
        <f t="shared" si="6"/>
        <v>0</v>
      </c>
      <c r="BG25" s="400">
        <f t="shared" si="6"/>
        <v>0</v>
      </c>
      <c r="BH25" s="401">
        <f t="shared" si="6"/>
        <v>0</v>
      </c>
      <c r="BI25" s="399">
        <v>974.52</v>
      </c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1"/>
      <c r="BW25" s="399">
        <f>345.3+3150+11500</f>
        <v>14995.3</v>
      </c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1"/>
      <c r="CK25" s="399">
        <f t="shared" si="3"/>
        <v>14617.456</v>
      </c>
      <c r="CL25" s="400"/>
      <c r="CM25" s="400"/>
      <c r="CN25" s="400"/>
      <c r="CO25" s="400"/>
      <c r="CP25" s="400"/>
      <c r="CQ25" s="400"/>
      <c r="CR25" s="400"/>
      <c r="CS25" s="400"/>
      <c r="CT25" s="400"/>
      <c r="CU25" s="401"/>
      <c r="CV25" s="399">
        <f t="shared" si="4"/>
        <v>12790.273999999999</v>
      </c>
      <c r="CW25" s="400"/>
      <c r="CX25" s="400"/>
      <c r="CY25" s="400"/>
      <c r="CZ25" s="400"/>
      <c r="DA25" s="400"/>
      <c r="DB25" s="400"/>
      <c r="DC25" s="400"/>
      <c r="DD25" s="400"/>
      <c r="DE25" s="401"/>
      <c r="DF25" s="389">
        <f t="shared" si="5"/>
        <v>1644463.7999999998</v>
      </c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1"/>
    </row>
    <row r="26" spans="1:148" s="45" customFormat="1" ht="12.75">
      <c r="A26" s="402" t="s">
        <v>220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4"/>
      <c r="U26" s="405">
        <f>SUM(U23:AF25)</f>
        <v>5</v>
      </c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4"/>
      <c r="AG26" s="406">
        <f>SUM(AG23:AT25)</f>
        <v>65625.89</v>
      </c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4"/>
      <c r="AU26" s="392">
        <f>SUM(AU23:BH25)</f>
        <v>18260.5</v>
      </c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4"/>
      <c r="BI26" s="392">
        <f>SUM(BI23:BV25)</f>
        <v>1588.77</v>
      </c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V26" s="394"/>
      <c r="BW26" s="392">
        <f>SUM(BW23:CJ25)</f>
        <v>45776.619999999995</v>
      </c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4"/>
      <c r="CK26" s="395">
        <f>SUM(CK23:CU25)</f>
        <v>52500.712</v>
      </c>
      <c r="CL26" s="327"/>
      <c r="CM26" s="327"/>
      <c r="CN26" s="327"/>
      <c r="CO26" s="327"/>
      <c r="CP26" s="327"/>
      <c r="CQ26" s="327"/>
      <c r="CR26" s="327"/>
      <c r="CS26" s="327"/>
      <c r="CT26" s="327"/>
      <c r="CU26" s="328"/>
      <c r="CV26" s="392">
        <f>SUM(CV23:DE25)</f>
        <v>45938.123</v>
      </c>
      <c r="CW26" s="393"/>
      <c r="CX26" s="393"/>
      <c r="CY26" s="393"/>
      <c r="CZ26" s="393"/>
      <c r="DA26" s="393"/>
      <c r="DB26" s="393"/>
      <c r="DC26" s="393"/>
      <c r="DD26" s="393"/>
      <c r="DE26" s="394"/>
      <c r="DF26" s="396">
        <f>SUM(DF23:DS25)</f>
        <v>3065085.9</v>
      </c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8"/>
    </row>
    <row r="27" spans="1:148" s="45" customFormat="1" ht="12.75">
      <c r="DS27" s="106"/>
    </row>
    <row r="28" spans="1:148" s="45" customFormat="1" ht="12.75">
      <c r="DS28" s="106"/>
    </row>
    <row r="29" spans="1:148" s="45" customFormat="1" ht="12.75">
      <c r="DS29" s="106"/>
    </row>
    <row r="30" spans="1:148" s="45" customFormat="1" ht="12.75">
      <c r="DS30" s="106"/>
    </row>
    <row r="31" spans="1:148" s="45" customFormat="1" ht="12.75">
      <c r="DS31" s="106"/>
    </row>
    <row r="32" spans="1:148" s="45" customFormat="1" ht="12.75">
      <c r="DS32" s="106"/>
    </row>
    <row r="33" spans="123:123" s="45" customFormat="1" ht="12.75">
      <c r="DS33" s="106"/>
    </row>
    <row r="34" spans="123:123" s="45" customFormat="1" ht="12.75">
      <c r="DS34" s="106"/>
    </row>
    <row r="35" spans="123:123" s="45" customFormat="1" ht="12.75">
      <c r="DS35" s="106"/>
    </row>
    <row r="36" spans="123:123" s="45" customFormat="1" ht="12.75"/>
    <row r="37" spans="123:123" s="45" customFormat="1" ht="12.75"/>
    <row r="38" spans="123:123" s="45" customFormat="1" ht="12.75"/>
    <row r="39" spans="123:123" s="45" customFormat="1" ht="12.75"/>
    <row r="40" spans="123:123" s="45" customFormat="1" ht="12.75"/>
    <row r="41" spans="123:123" s="45" customFormat="1" ht="12.75"/>
    <row r="42" spans="123:123" s="45" customFormat="1" ht="12.75"/>
    <row r="43" spans="123:123" s="45" customFormat="1" ht="12.75"/>
    <row r="44" spans="123:123" s="45" customFormat="1" ht="12.75"/>
    <row r="45" spans="123:123" s="45" customFormat="1" ht="12.75"/>
    <row r="46" spans="123:123" s="45" customFormat="1" ht="12.75"/>
    <row r="47" spans="123:123" s="45" customFormat="1" ht="12.75"/>
    <row r="48" spans="123:123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</sheetData>
  <mergeCells count="99">
    <mergeCell ref="BI25:BV25"/>
    <mergeCell ref="BW22:CJ22"/>
    <mergeCell ref="CK18:CU18"/>
    <mergeCell ref="CV25:DE25"/>
    <mergeCell ref="BI23:BV23"/>
    <mergeCell ref="BI24:BV24"/>
    <mergeCell ref="A9:DS9"/>
    <mergeCell ref="T11:DS11"/>
    <mergeCell ref="AH13:DS13"/>
    <mergeCell ref="A15:DS15"/>
    <mergeCell ref="DF17:DS17"/>
    <mergeCell ref="A17:D17"/>
    <mergeCell ref="CK17:CU17"/>
    <mergeCell ref="E17:T17"/>
    <mergeCell ref="AG17:CJ17"/>
    <mergeCell ref="U17:AF17"/>
    <mergeCell ref="CV17:DE17"/>
    <mergeCell ref="U18:AF18"/>
    <mergeCell ref="AU18:CJ18"/>
    <mergeCell ref="AG18:AT18"/>
    <mergeCell ref="E18:T18"/>
    <mergeCell ref="DF18:DS18"/>
    <mergeCell ref="CV18:DE18"/>
    <mergeCell ref="DF21:DS21"/>
    <mergeCell ref="DF22:DS22"/>
    <mergeCell ref="CK21:CU21"/>
    <mergeCell ref="CK22:CU22"/>
    <mergeCell ref="CK19:CU19"/>
    <mergeCell ref="CK20:CU20"/>
    <mergeCell ref="DF19:DS19"/>
    <mergeCell ref="DF20:DS20"/>
    <mergeCell ref="CV21:DE21"/>
    <mergeCell ref="CV22:DE22"/>
    <mergeCell ref="CV19:DE19"/>
    <mergeCell ref="CV20:DE20"/>
    <mergeCell ref="AG21:AT21"/>
    <mergeCell ref="BI21:BV21"/>
    <mergeCell ref="BW19:CJ19"/>
    <mergeCell ref="BW20:CJ20"/>
    <mergeCell ref="BW21:CJ21"/>
    <mergeCell ref="AG20:AT20"/>
    <mergeCell ref="AG23:AT23"/>
    <mergeCell ref="AG24:AT24"/>
    <mergeCell ref="AG25:AT25"/>
    <mergeCell ref="U23:AF23"/>
    <mergeCell ref="U24:AF24"/>
    <mergeCell ref="U25:AF25"/>
    <mergeCell ref="AU24:BH24"/>
    <mergeCell ref="AU25:BH25"/>
    <mergeCell ref="BI19:BV19"/>
    <mergeCell ref="BI20:BV20"/>
    <mergeCell ref="U21:AF21"/>
    <mergeCell ref="U22:AF22"/>
    <mergeCell ref="AG22:AT22"/>
    <mergeCell ref="BI22:BV22"/>
    <mergeCell ref="AU19:BH19"/>
    <mergeCell ref="AU20:BH20"/>
    <mergeCell ref="AU21:BH21"/>
    <mergeCell ref="AU22:BH22"/>
    <mergeCell ref="AU23:BH23"/>
    <mergeCell ref="U19:AF19"/>
    <mergeCell ref="U20:AF20"/>
    <mergeCell ref="AG19:AT19"/>
    <mergeCell ref="E21:T21"/>
    <mergeCell ref="A25:D25"/>
    <mergeCell ref="A23:D23"/>
    <mergeCell ref="A24:D24"/>
    <mergeCell ref="A18:D18"/>
    <mergeCell ref="A19:D19"/>
    <mergeCell ref="A20:D20"/>
    <mergeCell ref="A21:D21"/>
    <mergeCell ref="A22:D22"/>
    <mergeCell ref="E22:T22"/>
    <mergeCell ref="E24:T24"/>
    <mergeCell ref="E25:T25"/>
    <mergeCell ref="E23:T23"/>
    <mergeCell ref="E19:T19"/>
    <mergeCell ref="E20:T20"/>
    <mergeCell ref="A26:T26"/>
    <mergeCell ref="U26:AF26"/>
    <mergeCell ref="AG26:AT26"/>
    <mergeCell ref="AU26:BH26"/>
    <mergeCell ref="BI26:BV26"/>
    <mergeCell ref="EE23:ER23"/>
    <mergeCell ref="BW26:CJ26"/>
    <mergeCell ref="CK26:CU26"/>
    <mergeCell ref="CV26:DE26"/>
    <mergeCell ref="DF26:DS26"/>
    <mergeCell ref="CK25:CU25"/>
    <mergeCell ref="BW23:CJ23"/>
    <mergeCell ref="BW24:CJ24"/>
    <mergeCell ref="BW25:CJ25"/>
    <mergeCell ref="CK23:CU23"/>
    <mergeCell ref="CK24:CU24"/>
    <mergeCell ref="DF23:DS23"/>
    <mergeCell ref="DF24:DS24"/>
    <mergeCell ref="DF25:DS25"/>
    <mergeCell ref="CV23:DE23"/>
    <mergeCell ref="CV24:DE24"/>
  </mergeCells>
  <pageMargins left="0.39370078740157483" right="0.39370078740157483" top="0.78740157480314965" bottom="0.39370078740157483" header="0.27559055118110237" footer="0.27559055118110237"/>
  <pageSetup paperSize="9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H57"/>
  <sheetViews>
    <sheetView topLeftCell="A29" workbookViewId="0">
      <selection activeCell="BQ53" sqref="BQ53:CB53"/>
    </sheetView>
  </sheetViews>
  <sheetFormatPr defaultColWidth="1.140625" defaultRowHeight="12.75"/>
  <cols>
    <col min="1" max="1" width="2.5703125" style="45" customWidth="1"/>
    <col min="2" max="3" width="1.140625" style="45"/>
    <col min="4" max="4" width="0.42578125" style="45" customWidth="1"/>
    <col min="5" max="33" width="1.140625" style="45"/>
    <col min="34" max="34" width="1" style="45" customWidth="1"/>
    <col min="35" max="35" width="1.140625" style="45" hidden="1" customWidth="1"/>
    <col min="36" max="66" width="1.140625" style="45"/>
    <col min="67" max="67" width="1.140625" style="45" hidden="1" customWidth="1"/>
    <col min="68" max="85" width="1.140625" style="45"/>
    <col min="86" max="86" width="13.5703125" style="45" bestFit="1" customWidth="1"/>
    <col min="87" max="16384" width="1.140625" style="45"/>
  </cols>
  <sheetData>
    <row r="1" spans="1:80" s="94" customFormat="1" ht="23.25" customHeight="1">
      <c r="A1" s="409" t="s">
        <v>307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</row>
    <row r="2" spans="1:80" s="95" customFormat="1" ht="15" customHeight="1"/>
    <row r="3" spans="1:80">
      <c r="A3" s="305" t="s">
        <v>246</v>
      </c>
      <c r="B3" s="306"/>
      <c r="C3" s="306"/>
      <c r="D3" s="307"/>
      <c r="E3" s="305" t="s">
        <v>300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  <c r="AJ3" s="305" t="s">
        <v>306</v>
      </c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7"/>
      <c r="AX3" s="305" t="s">
        <v>298</v>
      </c>
      <c r="AY3" s="306"/>
      <c r="AZ3" s="306"/>
      <c r="BA3" s="306"/>
      <c r="BB3" s="306"/>
      <c r="BC3" s="306"/>
      <c r="BD3" s="306"/>
      <c r="BE3" s="306"/>
      <c r="BF3" s="307"/>
      <c r="BG3" s="305" t="s">
        <v>298</v>
      </c>
      <c r="BH3" s="306"/>
      <c r="BI3" s="306"/>
      <c r="BJ3" s="306"/>
      <c r="BK3" s="306"/>
      <c r="BL3" s="306"/>
      <c r="BM3" s="306"/>
      <c r="BN3" s="306"/>
      <c r="BO3" s="307"/>
      <c r="BP3" s="305" t="s">
        <v>296</v>
      </c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7"/>
    </row>
    <row r="4" spans="1:80">
      <c r="A4" s="310" t="s">
        <v>239</v>
      </c>
      <c r="B4" s="308"/>
      <c r="C4" s="308"/>
      <c r="D4" s="309"/>
      <c r="E4" s="310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9"/>
      <c r="AJ4" s="310" t="s">
        <v>305</v>
      </c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9"/>
      <c r="AX4" s="310" t="s">
        <v>295</v>
      </c>
      <c r="AY4" s="308"/>
      <c r="AZ4" s="308"/>
      <c r="BA4" s="308"/>
      <c r="BB4" s="308"/>
      <c r="BC4" s="308"/>
      <c r="BD4" s="308"/>
      <c r="BE4" s="308"/>
      <c r="BF4" s="309"/>
      <c r="BG4" s="310" t="s">
        <v>304</v>
      </c>
      <c r="BH4" s="308"/>
      <c r="BI4" s="308"/>
      <c r="BJ4" s="308"/>
      <c r="BK4" s="308"/>
      <c r="BL4" s="308"/>
      <c r="BM4" s="308"/>
      <c r="BN4" s="308"/>
      <c r="BO4" s="309"/>
      <c r="BP4" s="310" t="s">
        <v>293</v>
      </c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9"/>
    </row>
    <row r="5" spans="1:80">
      <c r="A5" s="310"/>
      <c r="B5" s="308"/>
      <c r="C5" s="308"/>
      <c r="D5" s="309"/>
      <c r="E5" s="310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9"/>
      <c r="AJ5" s="310" t="s">
        <v>303</v>
      </c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9"/>
      <c r="AX5" s="310" t="s">
        <v>302</v>
      </c>
      <c r="AY5" s="308"/>
      <c r="AZ5" s="308"/>
      <c r="BA5" s="308"/>
      <c r="BB5" s="308"/>
      <c r="BC5" s="308"/>
      <c r="BD5" s="308"/>
      <c r="BE5" s="308"/>
      <c r="BF5" s="309"/>
      <c r="BG5" s="310"/>
      <c r="BH5" s="308"/>
      <c r="BI5" s="308"/>
      <c r="BJ5" s="308"/>
      <c r="BK5" s="308"/>
      <c r="BL5" s="308"/>
      <c r="BM5" s="308"/>
      <c r="BN5" s="308"/>
      <c r="BO5" s="309"/>
      <c r="BP5" s="310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9"/>
    </row>
    <row r="6" spans="1:80">
      <c r="A6" s="323"/>
      <c r="B6" s="324"/>
      <c r="C6" s="324"/>
      <c r="D6" s="325"/>
      <c r="E6" s="323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5"/>
      <c r="AJ6" s="323" t="s">
        <v>279</v>
      </c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5"/>
      <c r="AX6" s="323"/>
      <c r="AY6" s="324"/>
      <c r="AZ6" s="324"/>
      <c r="BA6" s="324"/>
      <c r="BB6" s="324"/>
      <c r="BC6" s="324"/>
      <c r="BD6" s="324"/>
      <c r="BE6" s="324"/>
      <c r="BF6" s="325"/>
      <c r="BG6" s="323"/>
      <c r="BH6" s="324"/>
      <c r="BI6" s="324"/>
      <c r="BJ6" s="324"/>
      <c r="BK6" s="324"/>
      <c r="BL6" s="324"/>
      <c r="BM6" s="324"/>
      <c r="BN6" s="324"/>
      <c r="BO6" s="325"/>
      <c r="BP6" s="323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5"/>
    </row>
    <row r="7" spans="1:80">
      <c r="A7" s="323">
        <v>1</v>
      </c>
      <c r="B7" s="324"/>
      <c r="C7" s="324"/>
      <c r="D7" s="325"/>
      <c r="E7" s="323">
        <v>2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5"/>
      <c r="AJ7" s="323">
        <v>3</v>
      </c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5"/>
      <c r="AX7" s="323">
        <v>4</v>
      </c>
      <c r="AY7" s="324"/>
      <c r="AZ7" s="324"/>
      <c r="BA7" s="324"/>
      <c r="BB7" s="324"/>
      <c r="BC7" s="324"/>
      <c r="BD7" s="324"/>
      <c r="BE7" s="324"/>
      <c r="BF7" s="325"/>
      <c r="BG7" s="323">
        <v>5</v>
      </c>
      <c r="BH7" s="324"/>
      <c r="BI7" s="324"/>
      <c r="BJ7" s="324"/>
      <c r="BK7" s="324"/>
      <c r="BL7" s="324"/>
      <c r="BM7" s="324"/>
      <c r="BN7" s="324"/>
      <c r="BO7" s="325"/>
      <c r="BP7" s="323">
        <v>6</v>
      </c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5"/>
    </row>
    <row r="8" spans="1:80">
      <c r="A8" s="416"/>
      <c r="B8" s="353"/>
      <c r="C8" s="353"/>
      <c r="D8" s="417"/>
      <c r="E8" s="416" t="str">
        <f>'таб №2'!A29</f>
        <v>командировочниые расходы;</v>
      </c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417"/>
      <c r="AJ8" s="421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3"/>
      <c r="AX8" s="421"/>
      <c r="AY8" s="422"/>
      <c r="AZ8" s="422"/>
      <c r="BA8" s="422"/>
      <c r="BB8" s="422"/>
      <c r="BC8" s="422"/>
      <c r="BD8" s="422"/>
      <c r="BE8" s="422"/>
      <c r="BF8" s="423"/>
      <c r="BG8" s="421"/>
      <c r="BH8" s="422"/>
      <c r="BI8" s="422"/>
      <c r="BJ8" s="422"/>
      <c r="BK8" s="422"/>
      <c r="BL8" s="422"/>
      <c r="BM8" s="422"/>
      <c r="BN8" s="422"/>
      <c r="BO8" s="423"/>
      <c r="BP8" s="479">
        <f>'таб №2'!E29</f>
        <v>0</v>
      </c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3"/>
    </row>
    <row r="9" spans="1:80">
      <c r="A9" s="416"/>
      <c r="B9" s="353"/>
      <c r="C9" s="353"/>
      <c r="D9" s="417"/>
      <c r="E9" s="416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417"/>
      <c r="AJ9" s="421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3"/>
      <c r="AX9" s="421"/>
      <c r="AY9" s="422"/>
      <c r="AZ9" s="422"/>
      <c r="BA9" s="422"/>
      <c r="BB9" s="422"/>
      <c r="BC9" s="422"/>
      <c r="BD9" s="422"/>
      <c r="BE9" s="422"/>
      <c r="BF9" s="423"/>
      <c r="BG9" s="421"/>
      <c r="BH9" s="422"/>
      <c r="BI9" s="422"/>
      <c r="BJ9" s="422"/>
      <c r="BK9" s="422"/>
      <c r="BL9" s="422"/>
      <c r="BM9" s="422"/>
      <c r="BN9" s="422"/>
      <c r="BO9" s="423"/>
      <c r="BP9" s="421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3"/>
    </row>
    <row r="10" spans="1:80">
      <c r="A10" s="449"/>
      <c r="B10" s="450"/>
      <c r="C10" s="450"/>
      <c r="D10" s="451"/>
      <c r="E10" s="427" t="s">
        <v>220</v>
      </c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9"/>
      <c r="AJ10" s="475" t="s">
        <v>31</v>
      </c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7"/>
      <c r="AX10" s="475" t="s">
        <v>31</v>
      </c>
      <c r="AY10" s="476"/>
      <c r="AZ10" s="476"/>
      <c r="BA10" s="476"/>
      <c r="BB10" s="476"/>
      <c r="BC10" s="476"/>
      <c r="BD10" s="476"/>
      <c r="BE10" s="476"/>
      <c r="BF10" s="477"/>
      <c r="BG10" s="475" t="s">
        <v>31</v>
      </c>
      <c r="BH10" s="476"/>
      <c r="BI10" s="476"/>
      <c r="BJ10" s="476"/>
      <c r="BK10" s="476"/>
      <c r="BL10" s="476"/>
      <c r="BM10" s="476"/>
      <c r="BN10" s="476"/>
      <c r="BO10" s="477"/>
      <c r="BP10" s="478">
        <f>SUM(BP8:CB9)</f>
        <v>0</v>
      </c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2"/>
    </row>
    <row r="11" spans="1:80" s="1" customFormat="1" ht="15.75"/>
    <row r="12" spans="1:80" s="94" customFormat="1" ht="11.25" customHeight="1">
      <c r="A12" s="409" t="s">
        <v>301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</row>
    <row r="13" spans="1:80" s="95" customFormat="1" ht="15.75" customHeight="1"/>
    <row r="14" spans="1:80" ht="15.75" customHeight="1">
      <c r="A14" s="305" t="s">
        <v>246</v>
      </c>
      <c r="B14" s="306"/>
      <c r="C14" s="306"/>
      <c r="D14" s="307"/>
      <c r="E14" s="305" t="s">
        <v>300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7"/>
      <c r="AJ14" s="305" t="s">
        <v>299</v>
      </c>
      <c r="AK14" s="306"/>
      <c r="AL14" s="306"/>
      <c r="AM14" s="306"/>
      <c r="AN14" s="306"/>
      <c r="AO14" s="306"/>
      <c r="AP14" s="306"/>
      <c r="AQ14" s="306"/>
      <c r="AR14" s="306"/>
      <c r="AS14" s="306"/>
      <c r="AT14" s="307"/>
      <c r="AU14" s="305" t="s">
        <v>298</v>
      </c>
      <c r="AV14" s="306"/>
      <c r="AW14" s="306"/>
      <c r="AX14" s="306"/>
      <c r="AY14" s="306"/>
      <c r="AZ14" s="306"/>
      <c r="BA14" s="306"/>
      <c r="BB14" s="306"/>
      <c r="BC14" s="306"/>
      <c r="BD14" s="307"/>
      <c r="BE14" s="305" t="s">
        <v>297</v>
      </c>
      <c r="BF14" s="306"/>
      <c r="BG14" s="306"/>
      <c r="BH14" s="306"/>
      <c r="BI14" s="306"/>
      <c r="BJ14" s="306"/>
      <c r="BK14" s="306"/>
      <c r="BL14" s="306"/>
      <c r="BM14" s="306"/>
      <c r="BN14" s="306"/>
      <c r="BO14" s="307"/>
      <c r="BP14" s="305" t="s">
        <v>296</v>
      </c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7"/>
    </row>
    <row r="15" spans="1:80">
      <c r="A15" s="310" t="s">
        <v>239</v>
      </c>
      <c r="B15" s="308"/>
      <c r="C15" s="308"/>
      <c r="D15" s="309"/>
      <c r="E15" s="310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9"/>
      <c r="AJ15" s="310" t="s">
        <v>295</v>
      </c>
      <c r="AK15" s="308"/>
      <c r="AL15" s="308"/>
      <c r="AM15" s="308"/>
      <c r="AN15" s="308"/>
      <c r="AO15" s="308"/>
      <c r="AP15" s="308"/>
      <c r="AQ15" s="308"/>
      <c r="AR15" s="308"/>
      <c r="AS15" s="308"/>
      <c r="AT15" s="309"/>
      <c r="AU15" s="310" t="s">
        <v>294</v>
      </c>
      <c r="AV15" s="308"/>
      <c r="AW15" s="308"/>
      <c r="AX15" s="308"/>
      <c r="AY15" s="308"/>
      <c r="AZ15" s="308"/>
      <c r="BA15" s="308"/>
      <c r="BB15" s="308"/>
      <c r="BC15" s="308"/>
      <c r="BD15" s="309"/>
      <c r="BE15" s="310" t="s">
        <v>102</v>
      </c>
      <c r="BF15" s="308"/>
      <c r="BG15" s="308"/>
      <c r="BH15" s="308"/>
      <c r="BI15" s="308"/>
      <c r="BJ15" s="308"/>
      <c r="BK15" s="308"/>
      <c r="BL15" s="308"/>
      <c r="BM15" s="308"/>
      <c r="BN15" s="308"/>
      <c r="BO15" s="309"/>
      <c r="BP15" s="310" t="s">
        <v>293</v>
      </c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9"/>
    </row>
    <row r="16" spans="1:80">
      <c r="A16" s="310"/>
      <c r="B16" s="308"/>
      <c r="C16" s="308"/>
      <c r="D16" s="309"/>
      <c r="E16" s="310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9"/>
      <c r="AJ16" s="310" t="s">
        <v>292</v>
      </c>
      <c r="AK16" s="308"/>
      <c r="AL16" s="308"/>
      <c r="AM16" s="308"/>
      <c r="AN16" s="308"/>
      <c r="AO16" s="308"/>
      <c r="AP16" s="308"/>
      <c r="AQ16" s="308"/>
      <c r="AR16" s="308"/>
      <c r="AS16" s="308"/>
      <c r="AT16" s="309"/>
      <c r="AU16" s="310" t="s">
        <v>291</v>
      </c>
      <c r="AV16" s="308"/>
      <c r="AW16" s="308"/>
      <c r="AX16" s="308"/>
      <c r="AY16" s="308"/>
      <c r="AZ16" s="308"/>
      <c r="BA16" s="308"/>
      <c r="BB16" s="308"/>
      <c r="BC16" s="308"/>
      <c r="BD16" s="309"/>
      <c r="BE16" s="310" t="s">
        <v>290</v>
      </c>
      <c r="BF16" s="308"/>
      <c r="BG16" s="308"/>
      <c r="BH16" s="308"/>
      <c r="BI16" s="308"/>
      <c r="BJ16" s="308"/>
      <c r="BK16" s="308"/>
      <c r="BL16" s="308"/>
      <c r="BM16" s="308"/>
      <c r="BN16" s="308"/>
      <c r="BO16" s="309"/>
      <c r="BP16" s="310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9"/>
    </row>
    <row r="17" spans="1:80">
      <c r="A17" s="323"/>
      <c r="B17" s="324"/>
      <c r="C17" s="324"/>
      <c r="D17" s="325"/>
      <c r="E17" s="323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323" t="s">
        <v>289</v>
      </c>
      <c r="AK17" s="324"/>
      <c r="AL17" s="324"/>
      <c r="AM17" s="324"/>
      <c r="AN17" s="324"/>
      <c r="AO17" s="324"/>
      <c r="AP17" s="324"/>
      <c r="AQ17" s="324"/>
      <c r="AR17" s="324"/>
      <c r="AS17" s="324"/>
      <c r="AT17" s="325"/>
      <c r="AU17" s="323" t="s">
        <v>288</v>
      </c>
      <c r="AV17" s="324"/>
      <c r="AW17" s="324"/>
      <c r="AX17" s="324"/>
      <c r="AY17" s="324"/>
      <c r="AZ17" s="324"/>
      <c r="BA17" s="324"/>
      <c r="BB17" s="324"/>
      <c r="BC17" s="324"/>
      <c r="BD17" s="325"/>
      <c r="BE17" s="323" t="s">
        <v>287</v>
      </c>
      <c r="BF17" s="324"/>
      <c r="BG17" s="324"/>
      <c r="BH17" s="324"/>
      <c r="BI17" s="324"/>
      <c r="BJ17" s="324"/>
      <c r="BK17" s="324"/>
      <c r="BL17" s="324"/>
      <c r="BM17" s="324"/>
      <c r="BN17" s="324"/>
      <c r="BO17" s="325"/>
      <c r="BP17" s="323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5"/>
    </row>
    <row r="18" spans="1:80">
      <c r="A18" s="323">
        <v>1</v>
      </c>
      <c r="B18" s="324"/>
      <c r="C18" s="324"/>
      <c r="D18" s="325"/>
      <c r="E18" s="323">
        <v>2</v>
      </c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5"/>
      <c r="AJ18" s="323">
        <v>3</v>
      </c>
      <c r="AK18" s="324"/>
      <c r="AL18" s="324"/>
      <c r="AM18" s="324"/>
      <c r="AN18" s="324"/>
      <c r="AO18" s="324"/>
      <c r="AP18" s="324"/>
      <c r="AQ18" s="324"/>
      <c r="AR18" s="324"/>
      <c r="AS18" s="324"/>
      <c r="AT18" s="325"/>
      <c r="AU18" s="323">
        <v>4</v>
      </c>
      <c r="AV18" s="324"/>
      <c r="AW18" s="324"/>
      <c r="AX18" s="324"/>
      <c r="AY18" s="324"/>
      <c r="AZ18" s="324"/>
      <c r="BA18" s="324"/>
      <c r="BB18" s="324"/>
      <c r="BC18" s="324"/>
      <c r="BD18" s="325"/>
      <c r="BE18" s="323">
        <v>5</v>
      </c>
      <c r="BF18" s="324"/>
      <c r="BG18" s="324"/>
      <c r="BH18" s="324"/>
      <c r="BI18" s="324"/>
      <c r="BJ18" s="324"/>
      <c r="BK18" s="324"/>
      <c r="BL18" s="324"/>
      <c r="BM18" s="324"/>
      <c r="BN18" s="324"/>
      <c r="BO18" s="325"/>
      <c r="BP18" s="323">
        <v>6</v>
      </c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5"/>
    </row>
    <row r="19" spans="1:80">
      <c r="A19" s="416"/>
      <c r="B19" s="353"/>
      <c r="C19" s="353"/>
      <c r="D19" s="417"/>
      <c r="E19" s="416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417"/>
      <c r="AJ19" s="421"/>
      <c r="AK19" s="422"/>
      <c r="AL19" s="422"/>
      <c r="AM19" s="422"/>
      <c r="AN19" s="422"/>
      <c r="AO19" s="422"/>
      <c r="AP19" s="422"/>
      <c r="AQ19" s="422"/>
      <c r="AR19" s="422"/>
      <c r="AS19" s="422"/>
      <c r="AT19" s="423"/>
      <c r="AU19" s="421"/>
      <c r="AV19" s="422"/>
      <c r="AW19" s="422"/>
      <c r="AX19" s="422"/>
      <c r="AY19" s="422"/>
      <c r="AZ19" s="422"/>
      <c r="BA19" s="422"/>
      <c r="BB19" s="422"/>
      <c r="BC19" s="422"/>
      <c r="BD19" s="423"/>
      <c r="BE19" s="421"/>
      <c r="BF19" s="422"/>
      <c r="BG19" s="422"/>
      <c r="BH19" s="422"/>
      <c r="BI19" s="422"/>
      <c r="BJ19" s="422"/>
      <c r="BK19" s="422"/>
      <c r="BL19" s="422"/>
      <c r="BM19" s="422"/>
      <c r="BN19" s="422"/>
      <c r="BO19" s="423"/>
      <c r="BP19" s="421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3"/>
    </row>
    <row r="20" spans="1:80">
      <c r="A20" s="416"/>
      <c r="B20" s="353"/>
      <c r="C20" s="353"/>
      <c r="D20" s="417"/>
      <c r="E20" s="416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417"/>
      <c r="AJ20" s="421"/>
      <c r="AK20" s="422"/>
      <c r="AL20" s="422"/>
      <c r="AM20" s="422"/>
      <c r="AN20" s="422"/>
      <c r="AO20" s="422"/>
      <c r="AP20" s="422"/>
      <c r="AQ20" s="422"/>
      <c r="AR20" s="422"/>
      <c r="AS20" s="422"/>
      <c r="AT20" s="423"/>
      <c r="AU20" s="421"/>
      <c r="AV20" s="422"/>
      <c r="AW20" s="422"/>
      <c r="AX20" s="422"/>
      <c r="AY20" s="422"/>
      <c r="AZ20" s="422"/>
      <c r="BA20" s="422"/>
      <c r="BB20" s="422"/>
      <c r="BC20" s="422"/>
      <c r="BD20" s="423"/>
      <c r="BE20" s="421"/>
      <c r="BF20" s="422"/>
      <c r="BG20" s="422"/>
      <c r="BH20" s="422"/>
      <c r="BI20" s="422"/>
      <c r="BJ20" s="422"/>
      <c r="BK20" s="422"/>
      <c r="BL20" s="422"/>
      <c r="BM20" s="422"/>
      <c r="BN20" s="422"/>
      <c r="BO20" s="423"/>
      <c r="BP20" s="421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3"/>
    </row>
    <row r="21" spans="1:80">
      <c r="A21" s="416"/>
      <c r="B21" s="353"/>
      <c r="C21" s="353"/>
      <c r="D21" s="417"/>
      <c r="E21" s="402" t="s">
        <v>220</v>
      </c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4"/>
      <c r="AJ21" s="326" t="s">
        <v>31</v>
      </c>
      <c r="AK21" s="327"/>
      <c r="AL21" s="327"/>
      <c r="AM21" s="327"/>
      <c r="AN21" s="327"/>
      <c r="AO21" s="327"/>
      <c r="AP21" s="327"/>
      <c r="AQ21" s="327"/>
      <c r="AR21" s="327"/>
      <c r="AS21" s="327"/>
      <c r="AT21" s="328"/>
      <c r="AU21" s="326" t="s">
        <v>31</v>
      </c>
      <c r="AV21" s="327"/>
      <c r="AW21" s="327"/>
      <c r="AX21" s="327"/>
      <c r="AY21" s="327"/>
      <c r="AZ21" s="327"/>
      <c r="BA21" s="327"/>
      <c r="BB21" s="327"/>
      <c r="BC21" s="327"/>
      <c r="BD21" s="328"/>
      <c r="BE21" s="326" t="s">
        <v>31</v>
      </c>
      <c r="BF21" s="327"/>
      <c r="BG21" s="327"/>
      <c r="BH21" s="327"/>
      <c r="BI21" s="327"/>
      <c r="BJ21" s="327"/>
      <c r="BK21" s="327"/>
      <c r="BL21" s="327"/>
      <c r="BM21" s="327"/>
      <c r="BN21" s="327"/>
      <c r="BO21" s="328"/>
      <c r="BP21" s="421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3"/>
    </row>
    <row r="22" spans="1:80" s="1" customFormat="1" ht="15.75"/>
    <row r="23" spans="1:80" s="94" customFormat="1" ht="15.75">
      <c r="A23" s="409" t="s">
        <v>286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</row>
    <row r="24" spans="1:80" ht="15.75">
      <c r="A24" s="409" t="s">
        <v>285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</row>
    <row r="25" spans="1:80" ht="15.75">
      <c r="A25" s="409" t="s">
        <v>284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</row>
    <row r="26" spans="1:80" s="95" customFormat="1" ht="8.25"/>
    <row r="27" spans="1:80">
      <c r="A27" s="305" t="s">
        <v>246</v>
      </c>
      <c r="B27" s="306"/>
      <c r="C27" s="306"/>
      <c r="D27" s="307"/>
      <c r="E27" s="305" t="s">
        <v>283</v>
      </c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7"/>
      <c r="BE27" s="316" t="s">
        <v>282</v>
      </c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8"/>
      <c r="BQ27" s="305" t="s">
        <v>281</v>
      </c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7"/>
    </row>
    <row r="28" spans="1:80">
      <c r="A28" s="310" t="s">
        <v>239</v>
      </c>
      <c r="B28" s="308"/>
      <c r="C28" s="308"/>
      <c r="D28" s="309"/>
      <c r="E28" s="310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9"/>
      <c r="BE28" s="311" t="s">
        <v>280</v>
      </c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3"/>
      <c r="BQ28" s="310" t="s">
        <v>279</v>
      </c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9"/>
    </row>
    <row r="29" spans="1:80">
      <c r="A29" s="310"/>
      <c r="B29" s="308"/>
      <c r="C29" s="308"/>
      <c r="D29" s="309"/>
      <c r="E29" s="310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9"/>
      <c r="BE29" s="311" t="s">
        <v>278</v>
      </c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3"/>
      <c r="BQ29" s="310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9"/>
    </row>
    <row r="30" spans="1:80">
      <c r="A30" s="323"/>
      <c r="B30" s="324"/>
      <c r="C30" s="324"/>
      <c r="D30" s="325"/>
      <c r="E30" s="323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5"/>
      <c r="BE30" s="326" t="s">
        <v>277</v>
      </c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8"/>
      <c r="BQ30" s="323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5"/>
    </row>
    <row r="31" spans="1:80">
      <c r="A31" s="319">
        <v>1</v>
      </c>
      <c r="B31" s="320"/>
      <c r="C31" s="320"/>
      <c r="D31" s="321"/>
      <c r="E31" s="319">
        <v>2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1"/>
      <c r="BE31" s="405">
        <v>3</v>
      </c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4"/>
      <c r="BQ31" s="319">
        <v>4</v>
      </c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1"/>
    </row>
    <row r="32" spans="1:80">
      <c r="A32" s="405">
        <v>1</v>
      </c>
      <c r="B32" s="393"/>
      <c r="C32" s="393"/>
      <c r="D32" s="394"/>
      <c r="E32" s="407" t="s">
        <v>276</v>
      </c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408"/>
      <c r="BE32" s="405" t="s">
        <v>31</v>
      </c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4"/>
      <c r="BQ32" s="402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4"/>
    </row>
    <row r="33" spans="1:80">
      <c r="A33" s="443" t="s">
        <v>275</v>
      </c>
      <c r="B33" s="444"/>
      <c r="C33" s="444"/>
      <c r="D33" s="445"/>
      <c r="E33" s="461" t="s">
        <v>11</v>
      </c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3"/>
      <c r="BE33" s="437">
        <f>фот!EE23</f>
        <v>4376220</v>
      </c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9"/>
      <c r="BQ33" s="437">
        <f>BE33*22%+100000</f>
        <v>1062768.3999999999</v>
      </c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9"/>
    </row>
    <row r="34" spans="1:80">
      <c r="A34" s="446"/>
      <c r="B34" s="447"/>
      <c r="C34" s="447"/>
      <c r="D34" s="448"/>
      <c r="E34" s="455" t="s">
        <v>274</v>
      </c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7"/>
      <c r="BE34" s="440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2"/>
      <c r="BQ34" s="440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2"/>
    </row>
    <row r="35" spans="1:80">
      <c r="A35" s="405" t="s">
        <v>273</v>
      </c>
      <c r="B35" s="393"/>
      <c r="C35" s="393"/>
      <c r="D35" s="394"/>
      <c r="E35" s="472" t="s">
        <v>272</v>
      </c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4"/>
      <c r="BE35" s="402"/>
      <c r="BF35" s="403"/>
      <c r="BG35" s="403"/>
      <c r="BH35" s="403"/>
      <c r="BI35" s="403"/>
      <c r="BJ35" s="403"/>
      <c r="BK35" s="403"/>
      <c r="BL35" s="403"/>
      <c r="BM35" s="403"/>
      <c r="BN35" s="403"/>
      <c r="BO35" s="403"/>
      <c r="BP35" s="404"/>
      <c r="BQ35" s="406"/>
      <c r="BR35" s="403"/>
      <c r="BS35" s="403"/>
      <c r="BT35" s="403"/>
      <c r="BU35" s="403"/>
      <c r="BV35" s="403"/>
      <c r="BW35" s="403"/>
      <c r="BX35" s="403"/>
      <c r="BY35" s="403"/>
      <c r="BZ35" s="403"/>
      <c r="CA35" s="403"/>
      <c r="CB35" s="404"/>
    </row>
    <row r="36" spans="1:80">
      <c r="A36" s="305" t="s">
        <v>271</v>
      </c>
      <c r="B36" s="306"/>
      <c r="C36" s="306"/>
      <c r="D36" s="307"/>
      <c r="E36" s="452" t="s">
        <v>270</v>
      </c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4"/>
      <c r="BE36" s="418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20"/>
      <c r="BQ36" s="418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20"/>
    </row>
    <row r="37" spans="1:80">
      <c r="A37" s="323"/>
      <c r="B37" s="324"/>
      <c r="C37" s="324"/>
      <c r="D37" s="325"/>
      <c r="E37" s="431" t="s">
        <v>269</v>
      </c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3"/>
      <c r="BE37" s="421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3"/>
      <c r="BQ37" s="421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3"/>
    </row>
    <row r="38" spans="1:80">
      <c r="A38" s="305">
        <v>2</v>
      </c>
      <c r="B38" s="306"/>
      <c r="C38" s="306"/>
      <c r="D38" s="307"/>
      <c r="E38" s="467" t="s">
        <v>268</v>
      </c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468"/>
      <c r="BE38" s="316" t="s">
        <v>31</v>
      </c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8"/>
      <c r="BQ38" s="418"/>
      <c r="BR38" s="419"/>
      <c r="BS38" s="419"/>
      <c r="BT38" s="419"/>
      <c r="BU38" s="419"/>
      <c r="BV38" s="419"/>
      <c r="BW38" s="419"/>
      <c r="BX38" s="419"/>
      <c r="BY38" s="419"/>
      <c r="BZ38" s="419"/>
      <c r="CA38" s="419"/>
      <c r="CB38" s="420"/>
    </row>
    <row r="39" spans="1:80">
      <c r="A39" s="323"/>
      <c r="B39" s="324"/>
      <c r="C39" s="324"/>
      <c r="D39" s="325"/>
      <c r="E39" s="416" t="s">
        <v>267</v>
      </c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417"/>
      <c r="BE39" s="326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8"/>
      <c r="BQ39" s="421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3"/>
    </row>
    <row r="40" spans="1:80">
      <c r="A40" s="443" t="s">
        <v>266</v>
      </c>
      <c r="B40" s="444"/>
      <c r="C40" s="444"/>
      <c r="D40" s="445"/>
      <c r="E40" s="461" t="s">
        <v>11</v>
      </c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3"/>
      <c r="BE40" s="437">
        <f>фот!EE23</f>
        <v>4376220</v>
      </c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9"/>
      <c r="BQ40" s="437">
        <f>BE40*2.9%+20000</f>
        <v>146910.38</v>
      </c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9"/>
    </row>
    <row r="41" spans="1:80">
      <c r="A41" s="458"/>
      <c r="B41" s="459"/>
      <c r="C41" s="459"/>
      <c r="D41" s="460"/>
      <c r="E41" s="464" t="s">
        <v>265</v>
      </c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6"/>
      <c r="BE41" s="469"/>
      <c r="BF41" s="470"/>
      <c r="BG41" s="470"/>
      <c r="BH41" s="470"/>
      <c r="BI41" s="470"/>
      <c r="BJ41" s="470"/>
      <c r="BK41" s="470"/>
      <c r="BL41" s="470"/>
      <c r="BM41" s="470"/>
      <c r="BN41" s="470"/>
      <c r="BO41" s="470"/>
      <c r="BP41" s="471"/>
      <c r="BQ41" s="469"/>
      <c r="BR41" s="470"/>
      <c r="BS41" s="470"/>
      <c r="BT41" s="470"/>
      <c r="BU41" s="470"/>
      <c r="BV41" s="470"/>
      <c r="BW41" s="470"/>
      <c r="BX41" s="470"/>
      <c r="BY41" s="470"/>
      <c r="BZ41" s="470"/>
      <c r="CA41" s="470"/>
      <c r="CB41" s="471"/>
    </row>
    <row r="42" spans="1:80">
      <c r="A42" s="446"/>
      <c r="B42" s="447"/>
      <c r="C42" s="447"/>
      <c r="D42" s="448"/>
      <c r="E42" s="455" t="s">
        <v>264</v>
      </c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7"/>
      <c r="BE42" s="440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2"/>
      <c r="BQ42" s="440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2"/>
    </row>
    <row r="43" spans="1:80">
      <c r="A43" s="305" t="s">
        <v>263</v>
      </c>
      <c r="B43" s="306"/>
      <c r="C43" s="306"/>
      <c r="D43" s="307"/>
      <c r="E43" s="452" t="s">
        <v>262</v>
      </c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4"/>
      <c r="BE43" s="418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20"/>
      <c r="BQ43" s="418"/>
      <c r="BR43" s="419"/>
      <c r="BS43" s="419"/>
      <c r="BT43" s="419"/>
      <c r="BU43" s="419"/>
      <c r="BV43" s="419"/>
      <c r="BW43" s="419"/>
      <c r="BX43" s="419"/>
      <c r="BY43" s="419"/>
      <c r="BZ43" s="419"/>
      <c r="CA43" s="419"/>
      <c r="CB43" s="420"/>
    </row>
    <row r="44" spans="1:80">
      <c r="A44" s="323"/>
      <c r="B44" s="324"/>
      <c r="C44" s="324"/>
      <c r="D44" s="325"/>
      <c r="E44" s="431" t="s">
        <v>261</v>
      </c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3"/>
      <c r="BE44" s="421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3"/>
      <c r="BQ44" s="421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3"/>
    </row>
    <row r="45" spans="1:80">
      <c r="A45" s="443" t="s">
        <v>260</v>
      </c>
      <c r="B45" s="444"/>
      <c r="C45" s="444"/>
      <c r="D45" s="445"/>
      <c r="E45" s="461" t="s">
        <v>256</v>
      </c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3"/>
      <c r="BE45" s="437">
        <f>фот!EE23</f>
        <v>4376220</v>
      </c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9"/>
      <c r="BQ45" s="437">
        <f>BE45*0.2%</f>
        <v>8752.44</v>
      </c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9"/>
    </row>
    <row r="46" spans="1:80">
      <c r="A46" s="446"/>
      <c r="B46" s="447"/>
      <c r="C46" s="447"/>
      <c r="D46" s="448"/>
      <c r="E46" s="455" t="s">
        <v>259</v>
      </c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7"/>
      <c r="BE46" s="440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2"/>
      <c r="BQ46" s="440"/>
      <c r="BR46" s="441"/>
      <c r="BS46" s="441"/>
      <c r="BT46" s="441"/>
      <c r="BU46" s="441"/>
      <c r="BV46" s="441"/>
      <c r="BW46" s="441"/>
      <c r="BX46" s="441"/>
      <c r="BY46" s="441"/>
      <c r="BZ46" s="441"/>
      <c r="CA46" s="441"/>
      <c r="CB46" s="442"/>
    </row>
    <row r="47" spans="1:80">
      <c r="A47" s="305" t="s">
        <v>258</v>
      </c>
      <c r="B47" s="306"/>
      <c r="C47" s="306"/>
      <c r="D47" s="307"/>
      <c r="E47" s="452" t="s">
        <v>256</v>
      </c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4"/>
      <c r="BE47" s="418"/>
      <c r="BF47" s="419"/>
      <c r="BG47" s="419"/>
      <c r="BH47" s="419"/>
      <c r="BI47" s="419"/>
      <c r="BJ47" s="419"/>
      <c r="BK47" s="419"/>
      <c r="BL47" s="419"/>
      <c r="BM47" s="419"/>
      <c r="BN47" s="419"/>
      <c r="BO47" s="419"/>
      <c r="BP47" s="420"/>
      <c r="BQ47" s="418"/>
      <c r="BR47" s="419"/>
      <c r="BS47" s="419"/>
      <c r="BT47" s="419"/>
      <c r="BU47" s="419"/>
      <c r="BV47" s="419"/>
      <c r="BW47" s="419"/>
      <c r="BX47" s="419"/>
      <c r="BY47" s="419"/>
      <c r="BZ47" s="419"/>
      <c r="CA47" s="419"/>
      <c r="CB47" s="420"/>
    </row>
    <row r="48" spans="1:80" ht="12.75" customHeight="1">
      <c r="A48" s="323"/>
      <c r="B48" s="324"/>
      <c r="C48" s="324"/>
      <c r="D48" s="325"/>
      <c r="E48" s="431" t="s">
        <v>255</v>
      </c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3"/>
      <c r="BE48" s="421"/>
      <c r="BF48" s="422"/>
      <c r="BG48" s="422"/>
      <c r="BH48" s="422"/>
      <c r="BI48" s="422"/>
      <c r="BJ48" s="422"/>
      <c r="BK48" s="422"/>
      <c r="BL48" s="422"/>
      <c r="BM48" s="422"/>
      <c r="BN48" s="422"/>
      <c r="BO48" s="422"/>
      <c r="BP48" s="423"/>
      <c r="BQ48" s="421"/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3"/>
    </row>
    <row r="49" spans="1:86">
      <c r="A49" s="305" t="s">
        <v>257</v>
      </c>
      <c r="B49" s="306"/>
      <c r="C49" s="306"/>
      <c r="D49" s="307"/>
      <c r="E49" s="452" t="s">
        <v>256</v>
      </c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4"/>
      <c r="BE49" s="418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20"/>
      <c r="BQ49" s="418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20"/>
    </row>
    <row r="50" spans="1:86" ht="12.75" customHeight="1">
      <c r="A50" s="323"/>
      <c r="B50" s="324"/>
      <c r="C50" s="324"/>
      <c r="D50" s="325"/>
      <c r="E50" s="431" t="s">
        <v>255</v>
      </c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3"/>
      <c r="BE50" s="421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3"/>
      <c r="BQ50" s="421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3"/>
    </row>
    <row r="51" spans="1:86">
      <c r="A51" s="443">
        <v>3</v>
      </c>
      <c r="B51" s="444"/>
      <c r="C51" s="444"/>
      <c r="D51" s="445"/>
      <c r="E51" s="434" t="s">
        <v>254</v>
      </c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6"/>
      <c r="BE51" s="437">
        <f>фот!EE23</f>
        <v>4376220</v>
      </c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9"/>
      <c r="BQ51" s="437">
        <f>BE51*5.1%+27790.29</f>
        <v>250977.50999999998</v>
      </c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9"/>
    </row>
    <row r="52" spans="1:86">
      <c r="A52" s="446"/>
      <c r="B52" s="447"/>
      <c r="C52" s="447"/>
      <c r="D52" s="448"/>
      <c r="E52" s="449" t="s">
        <v>253</v>
      </c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50"/>
      <c r="AX52" s="450"/>
      <c r="AY52" s="450"/>
      <c r="AZ52" s="450"/>
      <c r="BA52" s="450"/>
      <c r="BB52" s="450"/>
      <c r="BC52" s="450"/>
      <c r="BD52" s="451"/>
      <c r="BE52" s="440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2"/>
      <c r="BQ52" s="440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2"/>
      <c r="CH52" s="106">
        <f>CH53-BQ53</f>
        <v>-156458.72999999975</v>
      </c>
    </row>
    <row r="53" spans="1:86">
      <c r="A53" s="424"/>
      <c r="B53" s="425"/>
      <c r="C53" s="425"/>
      <c r="D53" s="426"/>
      <c r="E53" s="427" t="s">
        <v>220</v>
      </c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9"/>
      <c r="BE53" s="424" t="s">
        <v>31</v>
      </c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6"/>
      <c r="BQ53" s="430">
        <f>SUM(BQ33:CB52)</f>
        <v>1469408.7299999997</v>
      </c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9"/>
      <c r="CH53" s="106">
        <f>'таб №2'!D24</f>
        <v>1312950</v>
      </c>
    </row>
    <row r="54" spans="1:86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86" s="60" customFormat="1" ht="11.25">
      <c r="A55" s="415" t="s">
        <v>252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  <c r="BL55" s="415"/>
      <c r="BM55" s="415"/>
      <c r="BN55" s="415"/>
      <c r="BO55" s="415"/>
      <c r="BP55" s="415"/>
      <c r="BQ55" s="415"/>
      <c r="BR55" s="415"/>
      <c r="BS55" s="415"/>
      <c r="BT55" s="415"/>
      <c r="BU55" s="415"/>
      <c r="BV55" s="415"/>
      <c r="BW55" s="415"/>
      <c r="BX55" s="415"/>
      <c r="BY55" s="415"/>
      <c r="BZ55" s="415"/>
      <c r="CA55" s="415"/>
      <c r="CB55" s="415"/>
    </row>
    <row r="56" spans="1:86" s="60" customFormat="1" ht="11.25">
      <c r="A56" s="415"/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5"/>
      <c r="BS56" s="415"/>
      <c r="BT56" s="415"/>
      <c r="BU56" s="415"/>
      <c r="BV56" s="415"/>
      <c r="BW56" s="415"/>
      <c r="BX56" s="415"/>
      <c r="BY56" s="415"/>
      <c r="BZ56" s="415"/>
      <c r="CA56" s="415"/>
      <c r="CB56" s="415"/>
    </row>
    <row r="57" spans="1:86" s="60" customFormat="1" ht="11.25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  <c r="BA57" s="415"/>
      <c r="BB57" s="415"/>
      <c r="BC57" s="415"/>
      <c r="BD57" s="415"/>
      <c r="BE57" s="415"/>
      <c r="BF57" s="415"/>
      <c r="BG57" s="415"/>
      <c r="BH57" s="415"/>
      <c r="BI57" s="415"/>
      <c r="BJ57" s="415"/>
      <c r="BK57" s="415"/>
      <c r="BL57" s="415"/>
      <c r="BM57" s="415"/>
      <c r="BN57" s="415"/>
      <c r="BO57" s="415"/>
      <c r="BP57" s="415"/>
      <c r="BQ57" s="415"/>
      <c r="BR57" s="415"/>
      <c r="BS57" s="415"/>
      <c r="BT57" s="415"/>
      <c r="BU57" s="415"/>
      <c r="BV57" s="415"/>
      <c r="BW57" s="415"/>
      <c r="BX57" s="415"/>
      <c r="BY57" s="415"/>
      <c r="BZ57" s="415"/>
      <c r="CA57" s="415"/>
      <c r="CB57" s="415"/>
    </row>
  </sheetData>
  <mergeCells count="180"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0:D10"/>
    <mergeCell ref="E10:AI10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BE19:BO19"/>
    <mergeCell ref="BP19:CB19"/>
    <mergeCell ref="A18:D18"/>
    <mergeCell ref="AJ18:AT18"/>
    <mergeCell ref="A17:D17"/>
    <mergeCell ref="A20:D20"/>
    <mergeCell ref="AJ20:AT20"/>
    <mergeCell ref="A19:D19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A23:CB23"/>
    <mergeCell ref="A24:CB24"/>
    <mergeCell ref="A25:CB25"/>
    <mergeCell ref="A27:D27"/>
    <mergeCell ref="A28:D28"/>
    <mergeCell ref="E27:BD27"/>
    <mergeCell ref="E28:BD28"/>
    <mergeCell ref="BQ27:CB27"/>
    <mergeCell ref="BQ28:CB28"/>
    <mergeCell ref="E33:BD33"/>
    <mergeCell ref="A33:D34"/>
    <mergeCell ref="BQ33:CB34"/>
    <mergeCell ref="BE33:BP34"/>
    <mergeCell ref="E29:BD29"/>
    <mergeCell ref="E30:BD30"/>
    <mergeCell ref="E34:BD34"/>
    <mergeCell ref="A35:D35"/>
    <mergeCell ref="E35:BD35"/>
    <mergeCell ref="BE35:BP35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BE29:BP29"/>
    <mergeCell ref="BE30:BP30"/>
    <mergeCell ref="BQ35:CB35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BE40:BP42"/>
    <mergeCell ref="BE45:BP46"/>
    <mergeCell ref="E45:BD45"/>
    <mergeCell ref="BQ36:CB37"/>
    <mergeCell ref="A36:D37"/>
    <mergeCell ref="A40:D42"/>
    <mergeCell ref="A43:D44"/>
    <mergeCell ref="BE43:BP44"/>
    <mergeCell ref="BQ43:CB44"/>
    <mergeCell ref="E44:BD44"/>
    <mergeCell ref="A38:D39"/>
    <mergeCell ref="E36:BD36"/>
    <mergeCell ref="E37:BD37"/>
    <mergeCell ref="BE36:BP37"/>
    <mergeCell ref="A55:CB57"/>
    <mergeCell ref="A21:D21"/>
    <mergeCell ref="E21:AI21"/>
    <mergeCell ref="BQ47:CB48"/>
    <mergeCell ref="A49:D50"/>
    <mergeCell ref="BE49:BP50"/>
    <mergeCell ref="BQ49:CB50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E48:BD48"/>
    <mergeCell ref="E49:BD49"/>
    <mergeCell ref="A47:D48"/>
    <mergeCell ref="BE47:BP48"/>
    <mergeCell ref="E46:BD46"/>
    <mergeCell ref="E47:BD47"/>
    <mergeCell ref="A45:D46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D58"/>
  <sheetViews>
    <sheetView workbookViewId="0">
      <selection activeCell="AN52" sqref="AN52:BM54"/>
    </sheetView>
  </sheetViews>
  <sheetFormatPr defaultColWidth="1.140625" defaultRowHeight="12.75"/>
  <cols>
    <col min="1" max="133" width="1.140625" style="45"/>
    <col min="134" max="134" width="12.7109375" style="45" customWidth="1"/>
    <col min="135" max="16384" width="1.140625" style="45"/>
  </cols>
  <sheetData>
    <row r="1" spans="1:80" s="94" customFormat="1" ht="15.75">
      <c r="A1" s="409" t="s">
        <v>351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</row>
    <row r="2" spans="1:80" s="97" customFormat="1" ht="9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s="94" customFormat="1" ht="15.75">
      <c r="A3" s="94" t="s">
        <v>249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</row>
    <row r="4" spans="1:80" s="97" customFormat="1" ht="9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s="94" customFormat="1" ht="15.75">
      <c r="A5" s="94" t="s">
        <v>248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  <c r="BF5" s="483"/>
      <c r="BG5" s="483"/>
      <c r="BH5" s="483"/>
      <c r="BI5" s="483"/>
      <c r="BJ5" s="483"/>
      <c r="BK5" s="483"/>
      <c r="BL5" s="483"/>
      <c r="BM5" s="483"/>
      <c r="BN5" s="483"/>
      <c r="BO5" s="483"/>
      <c r="BP5" s="483"/>
      <c r="BQ5" s="483"/>
      <c r="BR5" s="483"/>
      <c r="BS5" s="483"/>
      <c r="BT5" s="483"/>
      <c r="BU5" s="483"/>
      <c r="BV5" s="483"/>
      <c r="BW5" s="483"/>
      <c r="BX5" s="483"/>
      <c r="BY5" s="483"/>
      <c r="BZ5" s="483"/>
      <c r="CA5" s="483"/>
      <c r="CB5" s="483"/>
    </row>
    <row r="7" spans="1:80">
      <c r="A7" s="305" t="s">
        <v>246</v>
      </c>
      <c r="B7" s="306"/>
      <c r="C7" s="306"/>
      <c r="D7" s="307"/>
      <c r="E7" s="305" t="s">
        <v>6</v>
      </c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7"/>
      <c r="AN7" s="497" t="s">
        <v>338</v>
      </c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9"/>
      <c r="BB7" s="497" t="s">
        <v>298</v>
      </c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9"/>
      <c r="BN7" s="305" t="s">
        <v>337</v>
      </c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7"/>
    </row>
    <row r="8" spans="1:80">
      <c r="A8" s="310" t="s">
        <v>239</v>
      </c>
      <c r="B8" s="308"/>
      <c r="C8" s="308"/>
      <c r="D8" s="309"/>
      <c r="E8" s="310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9"/>
      <c r="AN8" s="500" t="s">
        <v>336</v>
      </c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2"/>
      <c r="BB8" s="500" t="s">
        <v>294</v>
      </c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2"/>
      <c r="BN8" s="310" t="s">
        <v>335</v>
      </c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9"/>
    </row>
    <row r="9" spans="1:80">
      <c r="A9" s="310"/>
      <c r="B9" s="308"/>
      <c r="C9" s="308"/>
      <c r="D9" s="309"/>
      <c r="E9" s="310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9"/>
      <c r="AN9" s="500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2"/>
      <c r="BB9" s="500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2"/>
      <c r="BN9" s="310" t="s">
        <v>324</v>
      </c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9"/>
    </row>
    <row r="10" spans="1:80">
      <c r="A10" s="319">
        <v>1</v>
      </c>
      <c r="B10" s="320"/>
      <c r="C10" s="320"/>
      <c r="D10" s="321"/>
      <c r="E10" s="319">
        <v>2</v>
      </c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1"/>
      <c r="AN10" s="319">
        <v>3</v>
      </c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1"/>
      <c r="BB10" s="319">
        <v>4</v>
      </c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1"/>
      <c r="BN10" s="319">
        <v>5</v>
      </c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1"/>
    </row>
    <row r="11" spans="1:80">
      <c r="A11" s="416"/>
      <c r="B11" s="353"/>
      <c r="C11" s="353"/>
      <c r="D11" s="417"/>
      <c r="E11" s="416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417"/>
      <c r="AN11" s="421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3"/>
      <c r="BB11" s="402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4"/>
      <c r="BN11" s="479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3"/>
    </row>
    <row r="12" spans="1:80">
      <c r="A12" s="416"/>
      <c r="B12" s="353"/>
      <c r="C12" s="353"/>
      <c r="D12" s="417"/>
      <c r="E12" s="416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417"/>
      <c r="AN12" s="421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3"/>
      <c r="BB12" s="402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4"/>
      <c r="BN12" s="479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3"/>
    </row>
    <row r="13" spans="1:80">
      <c r="A13" s="416"/>
      <c r="B13" s="353"/>
      <c r="C13" s="353"/>
      <c r="D13" s="417"/>
      <c r="E13" s="402" t="s">
        <v>220</v>
      </c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4"/>
      <c r="AN13" s="326" t="s">
        <v>31</v>
      </c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8"/>
      <c r="BB13" s="405" t="s">
        <v>31</v>
      </c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4"/>
      <c r="BN13" s="479">
        <f>SUM(BN11:CB12)</f>
        <v>0</v>
      </c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3"/>
    </row>
    <row r="14" spans="1:80" s="1" customFormat="1" ht="15.75"/>
    <row r="15" spans="1:80" s="94" customFormat="1" ht="15.75">
      <c r="A15" s="409" t="s">
        <v>350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</row>
    <row r="16" spans="1:80" s="97" customFormat="1" ht="9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94" customFormat="1" ht="15.75">
      <c r="A17" s="94" t="s">
        <v>249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484" t="s">
        <v>384</v>
      </c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484"/>
      <c r="BF17" s="484"/>
      <c r="BG17" s="484"/>
      <c r="BH17" s="484"/>
      <c r="BI17" s="484"/>
      <c r="BJ17" s="484"/>
      <c r="BK17" s="484"/>
      <c r="BL17" s="484"/>
      <c r="BM17" s="484"/>
      <c r="BN17" s="484"/>
      <c r="BO17" s="484"/>
      <c r="BP17" s="484"/>
      <c r="BQ17" s="484"/>
      <c r="BR17" s="484"/>
      <c r="BS17" s="484"/>
      <c r="BT17" s="484"/>
      <c r="BU17" s="484"/>
      <c r="BV17" s="484"/>
      <c r="BW17" s="484"/>
      <c r="BX17" s="484"/>
      <c r="BY17" s="484"/>
      <c r="BZ17" s="484"/>
      <c r="CA17" s="484"/>
      <c r="CB17" s="484"/>
    </row>
    <row r="18" spans="1:80" s="97" customFormat="1" ht="9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</row>
    <row r="19" spans="1:80" s="94" customFormat="1" ht="15.75">
      <c r="A19" s="94" t="s">
        <v>248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483" t="s">
        <v>377</v>
      </c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</row>
    <row r="21" spans="1:80">
      <c r="A21" s="305" t="s">
        <v>246</v>
      </c>
      <c r="B21" s="306"/>
      <c r="C21" s="306"/>
      <c r="D21" s="307"/>
      <c r="E21" s="305" t="s">
        <v>300</v>
      </c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7"/>
      <c r="AN21" s="486" t="s">
        <v>349</v>
      </c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8"/>
      <c r="BB21" s="486" t="s">
        <v>348</v>
      </c>
      <c r="BC21" s="487"/>
      <c r="BD21" s="487"/>
      <c r="BE21" s="487"/>
      <c r="BF21" s="487"/>
      <c r="BG21" s="487"/>
      <c r="BH21" s="487"/>
      <c r="BI21" s="488"/>
      <c r="BJ21" s="305" t="s">
        <v>347</v>
      </c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7"/>
    </row>
    <row r="22" spans="1:80">
      <c r="A22" s="310" t="s">
        <v>239</v>
      </c>
      <c r="B22" s="308"/>
      <c r="C22" s="308"/>
      <c r="D22" s="309"/>
      <c r="E22" s="310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9"/>
      <c r="AN22" s="480" t="s">
        <v>346</v>
      </c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2"/>
      <c r="BB22" s="480" t="s">
        <v>345</v>
      </c>
      <c r="BC22" s="481"/>
      <c r="BD22" s="481"/>
      <c r="BE22" s="481"/>
      <c r="BF22" s="481"/>
      <c r="BG22" s="481"/>
      <c r="BH22" s="481"/>
      <c r="BI22" s="482"/>
      <c r="BJ22" s="310" t="s">
        <v>344</v>
      </c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9"/>
    </row>
    <row r="23" spans="1:80">
      <c r="A23" s="310"/>
      <c r="B23" s="308"/>
      <c r="C23" s="308"/>
      <c r="D23" s="309"/>
      <c r="E23" s="310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9"/>
      <c r="AN23" s="480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2"/>
      <c r="BB23" s="480"/>
      <c r="BC23" s="481"/>
      <c r="BD23" s="481"/>
      <c r="BE23" s="481"/>
      <c r="BF23" s="481"/>
      <c r="BG23" s="481"/>
      <c r="BH23" s="481"/>
      <c r="BI23" s="482"/>
      <c r="BJ23" s="310" t="s">
        <v>343</v>
      </c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9"/>
    </row>
    <row r="24" spans="1:80">
      <c r="A24" s="310"/>
      <c r="B24" s="308"/>
      <c r="C24" s="308"/>
      <c r="D24" s="309"/>
      <c r="E24" s="310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9"/>
      <c r="AN24" s="480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2"/>
      <c r="BB24" s="480"/>
      <c r="BC24" s="481"/>
      <c r="BD24" s="481"/>
      <c r="BE24" s="481"/>
      <c r="BF24" s="481"/>
      <c r="BG24" s="481"/>
      <c r="BH24" s="481"/>
      <c r="BI24" s="482"/>
      <c r="BJ24" s="310" t="s">
        <v>342</v>
      </c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9"/>
    </row>
    <row r="25" spans="1:80">
      <c r="A25" s="319">
        <v>1</v>
      </c>
      <c r="B25" s="320"/>
      <c r="C25" s="320"/>
      <c r="D25" s="321"/>
      <c r="E25" s="319">
        <v>2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1"/>
      <c r="AN25" s="319">
        <v>3</v>
      </c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1"/>
      <c r="BB25" s="319">
        <v>4</v>
      </c>
      <c r="BC25" s="320"/>
      <c r="BD25" s="320"/>
      <c r="BE25" s="320"/>
      <c r="BF25" s="320"/>
      <c r="BG25" s="320"/>
      <c r="BH25" s="320"/>
      <c r="BI25" s="321"/>
      <c r="BJ25" s="319">
        <v>5</v>
      </c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1"/>
    </row>
    <row r="26" spans="1:80">
      <c r="A26" s="416"/>
      <c r="B26" s="353"/>
      <c r="C26" s="353"/>
      <c r="D26" s="417"/>
      <c r="E26" s="416" t="str">
        <f>'таб №2'!A32</f>
        <v>Прочие расходы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417"/>
      <c r="AN26" s="421">
        <v>5460300</v>
      </c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3"/>
      <c r="BB26" s="496">
        <v>2.1999999999999999E-2</v>
      </c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4"/>
      <c r="BN26" s="479">
        <f>'таб №2'!E32</f>
        <v>127700</v>
      </c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3"/>
    </row>
    <row r="27" spans="1:80">
      <c r="A27" s="416"/>
      <c r="B27" s="353"/>
      <c r="C27" s="353"/>
      <c r="D27" s="417"/>
      <c r="E27" s="416" t="str">
        <f>'таб №2'!A33</f>
        <v>Прочие расходы</v>
      </c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417"/>
      <c r="AN27" s="421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3"/>
      <c r="BB27" s="402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4"/>
      <c r="BN27" s="479">
        <f>'таб №2'!E33</f>
        <v>0</v>
      </c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3"/>
    </row>
    <row r="28" spans="1:80">
      <c r="A28" s="416"/>
      <c r="B28" s="353"/>
      <c r="C28" s="353"/>
      <c r="D28" s="417"/>
      <c r="E28" s="416" t="str">
        <f>'таб №2'!A34</f>
        <v>Прочие расходы(внебюджет)</v>
      </c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417"/>
      <c r="AN28" s="421" t="s">
        <v>425</v>
      </c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3"/>
      <c r="BB28" s="402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4"/>
      <c r="BN28" s="479">
        <f>'таб №2'!D34</f>
        <v>16000</v>
      </c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3"/>
    </row>
    <row r="29" spans="1:80">
      <c r="A29" s="416"/>
      <c r="B29" s="353"/>
      <c r="C29" s="353"/>
      <c r="D29" s="417"/>
      <c r="E29" s="402" t="s">
        <v>220</v>
      </c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4"/>
      <c r="AN29" s="402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4"/>
      <c r="BB29" s="405" t="s">
        <v>31</v>
      </c>
      <c r="BC29" s="393"/>
      <c r="BD29" s="393"/>
      <c r="BE29" s="393"/>
      <c r="BF29" s="393"/>
      <c r="BG29" s="393"/>
      <c r="BH29" s="393"/>
      <c r="BI29" s="394"/>
      <c r="BJ29" s="478">
        <f>SUM(BJ26:CB28)</f>
        <v>143700</v>
      </c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2"/>
    </row>
    <row r="30" spans="1:80" s="1" customFormat="1" ht="15.75"/>
    <row r="31" spans="1:80" s="94" customFormat="1" ht="15.75">
      <c r="A31" s="485" t="s">
        <v>341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</row>
    <row r="32" spans="1:80" s="97" customFormat="1" ht="9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</row>
    <row r="33" spans="1:80" s="94" customFormat="1" ht="15.75">
      <c r="A33" s="94" t="s">
        <v>249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/>
      <c r="BB33" s="484"/>
      <c r="BC33" s="484"/>
      <c r="BD33" s="484"/>
      <c r="BE33" s="484"/>
      <c r="BF33" s="484"/>
      <c r="BG33" s="484"/>
      <c r="BH33" s="484"/>
      <c r="BI33" s="484"/>
      <c r="BJ33" s="484"/>
      <c r="BK33" s="484"/>
      <c r="BL33" s="484"/>
      <c r="BM33" s="484"/>
      <c r="BN33" s="484"/>
      <c r="BO33" s="484"/>
      <c r="BP33" s="484"/>
      <c r="BQ33" s="484"/>
      <c r="BR33" s="484"/>
      <c r="BS33" s="484"/>
      <c r="BT33" s="484"/>
      <c r="BU33" s="484"/>
      <c r="BV33" s="484"/>
      <c r="BW33" s="484"/>
      <c r="BX33" s="484"/>
      <c r="BY33" s="484"/>
      <c r="BZ33" s="484"/>
      <c r="CA33" s="484"/>
      <c r="CB33" s="484"/>
    </row>
    <row r="34" spans="1:80" s="97" customFormat="1" ht="9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</row>
    <row r="35" spans="1:80" s="94" customFormat="1" ht="15.75">
      <c r="A35" s="94" t="s">
        <v>248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83"/>
      <c r="BS35" s="483"/>
      <c r="BT35" s="483"/>
      <c r="BU35" s="483"/>
      <c r="BV35" s="483"/>
      <c r="BW35" s="483"/>
      <c r="BX35" s="483"/>
      <c r="BY35" s="483"/>
      <c r="BZ35" s="483"/>
      <c r="CA35" s="483"/>
      <c r="CB35" s="483"/>
    </row>
    <row r="37" spans="1:80">
      <c r="A37" s="305" t="s">
        <v>246</v>
      </c>
      <c r="B37" s="306"/>
      <c r="C37" s="306"/>
      <c r="D37" s="307"/>
      <c r="E37" s="305" t="s">
        <v>6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7"/>
      <c r="AN37" s="305" t="s">
        <v>338</v>
      </c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7"/>
      <c r="BB37" s="305" t="s">
        <v>298</v>
      </c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7"/>
      <c r="BN37" s="305" t="s">
        <v>337</v>
      </c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7"/>
    </row>
    <row r="38" spans="1:80">
      <c r="A38" s="310" t="s">
        <v>239</v>
      </c>
      <c r="B38" s="308"/>
      <c r="C38" s="308"/>
      <c r="D38" s="309"/>
      <c r="E38" s="310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9"/>
      <c r="AN38" s="310" t="s">
        <v>336</v>
      </c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9"/>
      <c r="BB38" s="310" t="s">
        <v>294</v>
      </c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9"/>
      <c r="BN38" s="310" t="s">
        <v>335</v>
      </c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9"/>
    </row>
    <row r="39" spans="1:80">
      <c r="A39" s="310"/>
      <c r="B39" s="308"/>
      <c r="C39" s="308"/>
      <c r="D39" s="309"/>
      <c r="E39" s="310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9"/>
      <c r="AN39" s="310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9"/>
      <c r="BB39" s="310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9"/>
      <c r="BN39" s="310" t="s">
        <v>324</v>
      </c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9"/>
    </row>
    <row r="40" spans="1:80">
      <c r="A40" s="319">
        <v>1</v>
      </c>
      <c r="B40" s="320"/>
      <c r="C40" s="320"/>
      <c r="D40" s="321"/>
      <c r="E40" s="319">
        <v>2</v>
      </c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1"/>
      <c r="AN40" s="319">
        <v>3</v>
      </c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1"/>
      <c r="BB40" s="319">
        <v>4</v>
      </c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1"/>
      <c r="BN40" s="319">
        <v>5</v>
      </c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1"/>
    </row>
    <row r="41" spans="1:80">
      <c r="A41" s="416"/>
      <c r="B41" s="353"/>
      <c r="C41" s="353"/>
      <c r="D41" s="417"/>
      <c r="E41" s="416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417"/>
      <c r="AN41" s="421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3"/>
      <c r="BB41" s="402"/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4"/>
      <c r="BN41" s="421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3"/>
    </row>
    <row r="42" spans="1:80">
      <c r="A42" s="416"/>
      <c r="B42" s="353"/>
      <c r="C42" s="353"/>
      <c r="D42" s="417"/>
      <c r="E42" s="416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417"/>
      <c r="AN42" s="421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3"/>
      <c r="BB42" s="402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4"/>
      <c r="BN42" s="421"/>
      <c r="BO42" s="422"/>
      <c r="BP42" s="422"/>
      <c r="BQ42" s="422"/>
      <c r="BR42" s="422"/>
      <c r="BS42" s="422"/>
      <c r="BT42" s="422"/>
      <c r="BU42" s="422"/>
      <c r="BV42" s="422"/>
      <c r="BW42" s="422"/>
      <c r="BX42" s="422"/>
      <c r="BY42" s="422"/>
      <c r="BZ42" s="422"/>
      <c r="CA42" s="422"/>
      <c r="CB42" s="423"/>
    </row>
    <row r="43" spans="1:80">
      <c r="A43" s="416"/>
      <c r="B43" s="353"/>
      <c r="C43" s="353"/>
      <c r="D43" s="417"/>
      <c r="E43" s="402" t="s">
        <v>220</v>
      </c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4"/>
      <c r="AN43" s="326" t="s">
        <v>31</v>
      </c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8"/>
      <c r="BB43" s="405" t="s">
        <v>31</v>
      </c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4"/>
      <c r="BN43" s="421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3"/>
    </row>
    <row r="44" spans="1:80" s="1" customFormat="1" ht="15.75"/>
    <row r="45" spans="1:80" s="94" customFormat="1" ht="15.75">
      <c r="A45" s="489" t="s">
        <v>340</v>
      </c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</row>
    <row r="46" spans="1:80" s="94" customFormat="1" ht="15.75">
      <c r="A46" s="489" t="s">
        <v>339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</row>
    <row r="47" spans="1:80" s="97" customFormat="1" ht="9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</row>
    <row r="48" spans="1:80" s="94" customFormat="1" ht="15.75">
      <c r="A48" s="94" t="s">
        <v>249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484" t="s">
        <v>386</v>
      </c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  <c r="AH48" s="484"/>
      <c r="AI48" s="484"/>
      <c r="AJ48" s="484"/>
      <c r="AK48" s="484"/>
      <c r="AL48" s="484"/>
      <c r="AM48" s="484"/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4"/>
      <c r="BB48" s="484"/>
      <c r="BC48" s="484"/>
      <c r="BD48" s="484"/>
      <c r="BE48" s="484"/>
      <c r="BF48" s="484"/>
      <c r="BG48" s="484"/>
      <c r="BH48" s="484"/>
      <c r="BI48" s="484"/>
      <c r="BJ48" s="484"/>
      <c r="BK48" s="484"/>
      <c r="BL48" s="484"/>
      <c r="BM48" s="484"/>
      <c r="BN48" s="484"/>
      <c r="BO48" s="484"/>
      <c r="BP48" s="484"/>
      <c r="BQ48" s="484"/>
      <c r="BR48" s="484"/>
      <c r="BS48" s="484"/>
      <c r="BT48" s="484"/>
      <c r="BU48" s="484"/>
      <c r="BV48" s="484"/>
      <c r="BW48" s="484"/>
      <c r="BX48" s="484"/>
      <c r="BY48" s="484"/>
      <c r="BZ48" s="484"/>
      <c r="CA48" s="484"/>
      <c r="CB48" s="484"/>
    </row>
    <row r="49" spans="1:134" s="97" customFormat="1" ht="9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1:134" s="94" customFormat="1" ht="15.75">
      <c r="A50" s="94" t="s">
        <v>248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483" t="s">
        <v>377</v>
      </c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3"/>
      <c r="BR50" s="483"/>
      <c r="BS50" s="483"/>
      <c r="BT50" s="483"/>
      <c r="BU50" s="483"/>
      <c r="BV50" s="483"/>
      <c r="BW50" s="483"/>
      <c r="BX50" s="483"/>
      <c r="BY50" s="483"/>
      <c r="BZ50" s="483"/>
      <c r="CA50" s="483"/>
      <c r="CB50" s="483"/>
    </row>
    <row r="52" spans="1:134">
      <c r="A52" s="305" t="s">
        <v>246</v>
      </c>
      <c r="B52" s="306"/>
      <c r="C52" s="306"/>
      <c r="D52" s="307"/>
      <c r="E52" s="305" t="s">
        <v>6</v>
      </c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7"/>
      <c r="AN52" s="486" t="s">
        <v>338</v>
      </c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8"/>
      <c r="BB52" s="486" t="s">
        <v>298</v>
      </c>
      <c r="BC52" s="487"/>
      <c r="BD52" s="487"/>
      <c r="BE52" s="487"/>
      <c r="BF52" s="487"/>
      <c r="BG52" s="487"/>
      <c r="BH52" s="487"/>
      <c r="BI52" s="487"/>
      <c r="BJ52" s="487"/>
      <c r="BK52" s="487"/>
      <c r="BL52" s="487"/>
      <c r="BM52" s="488"/>
      <c r="BN52" s="305" t="s">
        <v>337</v>
      </c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7"/>
    </row>
    <row r="53" spans="1:134">
      <c r="A53" s="310" t="s">
        <v>239</v>
      </c>
      <c r="B53" s="308"/>
      <c r="C53" s="308"/>
      <c r="D53" s="309"/>
      <c r="E53" s="310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9"/>
      <c r="AN53" s="480" t="s">
        <v>336</v>
      </c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2"/>
      <c r="BB53" s="480" t="s">
        <v>294</v>
      </c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2"/>
      <c r="BN53" s="310" t="s">
        <v>335</v>
      </c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9"/>
    </row>
    <row r="54" spans="1:134">
      <c r="A54" s="310"/>
      <c r="B54" s="308"/>
      <c r="C54" s="308"/>
      <c r="D54" s="309"/>
      <c r="E54" s="310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9"/>
      <c r="AN54" s="480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2"/>
      <c r="BB54" s="480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2"/>
      <c r="BN54" s="310" t="s">
        <v>324</v>
      </c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9"/>
    </row>
    <row r="55" spans="1:134">
      <c r="A55" s="319">
        <v>1</v>
      </c>
      <c r="B55" s="320"/>
      <c r="C55" s="320"/>
      <c r="D55" s="321"/>
      <c r="E55" s="319">
        <v>2</v>
      </c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319">
        <v>3</v>
      </c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1"/>
      <c r="BB55" s="319">
        <v>4</v>
      </c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1"/>
      <c r="BN55" s="319">
        <v>5</v>
      </c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1"/>
    </row>
    <row r="56" spans="1:134">
      <c r="A56" s="416"/>
      <c r="B56" s="353"/>
      <c r="C56" s="353"/>
      <c r="D56" s="417"/>
      <c r="E56" s="490" t="str">
        <f>'таб №2'!A27</f>
        <v>возмещение расходов связанных с проездом в отпуск;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2"/>
      <c r="AN56" s="493">
        <f>BN56/2</f>
        <v>0</v>
      </c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5"/>
      <c r="BB56" s="402">
        <v>2</v>
      </c>
      <c r="BC56" s="403"/>
      <c r="BD56" s="403"/>
      <c r="BE56" s="403"/>
      <c r="BF56" s="403"/>
      <c r="BG56" s="403"/>
      <c r="BH56" s="403"/>
      <c r="BI56" s="403"/>
      <c r="BJ56" s="403"/>
      <c r="BK56" s="403"/>
      <c r="BL56" s="403"/>
      <c r="BM56" s="404"/>
      <c r="BN56" s="479">
        <f>'таб №2'!E27</f>
        <v>0</v>
      </c>
      <c r="BO56" s="422"/>
      <c r="BP56" s="422"/>
      <c r="BQ56" s="422"/>
      <c r="BR56" s="422"/>
      <c r="BS56" s="422"/>
      <c r="BT56" s="422"/>
      <c r="BU56" s="422"/>
      <c r="BV56" s="422"/>
      <c r="BW56" s="422"/>
      <c r="BX56" s="422"/>
      <c r="BY56" s="422"/>
      <c r="BZ56" s="422"/>
      <c r="CA56" s="422"/>
      <c r="CB56" s="423"/>
    </row>
    <row r="57" spans="1:134">
      <c r="A57" s="416"/>
      <c r="B57" s="353"/>
      <c r="C57" s="353"/>
      <c r="D57" s="417"/>
      <c r="E57" s="490" t="str">
        <f>'таб №2'!A28</f>
        <v>Возмещение коммунальных услуг;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2"/>
      <c r="AN57" s="493">
        <f>BN57/7</f>
        <v>0</v>
      </c>
      <c r="AO57" s="494"/>
      <c r="AP57" s="494"/>
      <c r="AQ57" s="494"/>
      <c r="AR57" s="494"/>
      <c r="AS57" s="494"/>
      <c r="AT57" s="494"/>
      <c r="AU57" s="494"/>
      <c r="AV57" s="494"/>
      <c r="AW57" s="494"/>
      <c r="AX57" s="494"/>
      <c r="AY57" s="494"/>
      <c r="AZ57" s="494"/>
      <c r="BA57" s="495"/>
      <c r="BB57" s="402">
        <v>7</v>
      </c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  <c r="BM57" s="404"/>
      <c r="BN57" s="479">
        <f>'таб №2'!E28</f>
        <v>0</v>
      </c>
      <c r="BO57" s="422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3"/>
    </row>
    <row r="58" spans="1:134">
      <c r="A58" s="416"/>
      <c r="B58" s="353"/>
      <c r="C58" s="353"/>
      <c r="D58" s="417"/>
      <c r="E58" s="402" t="s">
        <v>220</v>
      </c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4"/>
      <c r="AN58" s="326" t="s">
        <v>31</v>
      </c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8"/>
      <c r="BB58" s="405" t="s">
        <v>31</v>
      </c>
      <c r="BC58" s="393"/>
      <c r="BD58" s="393"/>
      <c r="BE58" s="393"/>
      <c r="BF58" s="393"/>
      <c r="BG58" s="393"/>
      <c r="BH58" s="393"/>
      <c r="BI58" s="393"/>
      <c r="BJ58" s="393"/>
      <c r="BK58" s="393"/>
      <c r="BL58" s="393"/>
      <c r="BM58" s="394"/>
      <c r="BN58" s="479">
        <f>SUM(BN56:CA57)</f>
        <v>0</v>
      </c>
      <c r="BO58" s="422"/>
      <c r="BP58" s="422"/>
      <c r="BQ58" s="422"/>
      <c r="BR58" s="422"/>
      <c r="BS58" s="422"/>
      <c r="BT58" s="422"/>
      <c r="BU58" s="422"/>
      <c r="BV58" s="422"/>
      <c r="BW58" s="422"/>
      <c r="BX58" s="422"/>
      <c r="BY58" s="422"/>
      <c r="BZ58" s="422"/>
      <c r="CA58" s="422"/>
      <c r="CB58" s="423"/>
      <c r="DN58" s="45" t="s">
        <v>374</v>
      </c>
      <c r="ED58" s="106">
        <f>BN13+BJ29+BN43+BN58</f>
        <v>143700</v>
      </c>
    </row>
  </sheetData>
  <mergeCells count="163"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BB7:BM7"/>
    <mergeCell ref="BB8:BM8"/>
    <mergeCell ref="BB9:BM9"/>
    <mergeCell ref="BB10:BM10"/>
    <mergeCell ref="A8:D8"/>
    <mergeCell ref="E8:AM8"/>
    <mergeCell ref="AN8:BA8"/>
    <mergeCell ref="BN8:CB8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A21:D21"/>
    <mergeCell ref="E21:AM21"/>
    <mergeCell ref="AN21:BA21"/>
    <mergeCell ref="BB21:BI21"/>
    <mergeCell ref="A25:D25"/>
    <mergeCell ref="E25:AM25"/>
    <mergeCell ref="AN25:BA25"/>
    <mergeCell ref="BB26:BM26"/>
    <mergeCell ref="BN26:CB26"/>
    <mergeCell ref="BJ21:CB21"/>
    <mergeCell ref="A22:D22"/>
    <mergeCell ref="E22:AM22"/>
    <mergeCell ref="AN22:BA22"/>
    <mergeCell ref="BB22:BI22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56:D56"/>
    <mergeCell ref="E56:AM56"/>
    <mergeCell ref="AN56:BA56"/>
    <mergeCell ref="BB56:BM56"/>
    <mergeCell ref="BN56:CB56"/>
    <mergeCell ref="A46:CB46"/>
    <mergeCell ref="A55:D55"/>
    <mergeCell ref="E55:AM55"/>
    <mergeCell ref="AN55:BA55"/>
    <mergeCell ref="BB55:BM55"/>
    <mergeCell ref="BN55:CB55"/>
    <mergeCell ref="E43:AM43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BB54:BM54"/>
    <mergeCell ref="BN54:CB54"/>
    <mergeCell ref="S48:CB48"/>
    <mergeCell ref="AH50:CB50"/>
    <mergeCell ref="A52:D52"/>
    <mergeCell ref="E52:AM52"/>
    <mergeCell ref="AN52:BA52"/>
    <mergeCell ref="BB52:BM52"/>
    <mergeCell ref="BN52:CB52"/>
    <mergeCell ref="A45:CB45"/>
    <mergeCell ref="AN43:BA43"/>
    <mergeCell ref="BB43:BM43"/>
    <mergeCell ref="BN43:CB43"/>
    <mergeCell ref="A43:D43"/>
    <mergeCell ref="BJ22:CB22"/>
    <mergeCell ref="A27:D27"/>
    <mergeCell ref="E27:AM27"/>
    <mergeCell ref="AN27:BA27"/>
    <mergeCell ref="A23:D23"/>
    <mergeCell ref="E23:AM23"/>
    <mergeCell ref="AN23:BA23"/>
    <mergeCell ref="BB23:BI23"/>
    <mergeCell ref="BJ23:CB23"/>
    <mergeCell ref="BB27:BM27"/>
    <mergeCell ref="BN27:CB27"/>
    <mergeCell ref="BJ29:CB29"/>
    <mergeCell ref="A24:D24"/>
    <mergeCell ref="E24:AM24"/>
    <mergeCell ref="AN24:BA24"/>
    <mergeCell ref="BB24:BI24"/>
    <mergeCell ref="BJ24:CB24"/>
    <mergeCell ref="E29:AM29"/>
    <mergeCell ref="AH35:CB35"/>
    <mergeCell ref="S33:CB33"/>
    <mergeCell ref="A31:CB31"/>
    <mergeCell ref="A29:D29"/>
    <mergeCell ref="A26:D26"/>
    <mergeCell ref="BB25:BI25"/>
    <mergeCell ref="BJ25:CB25"/>
    <mergeCell ref="AN29:BA29"/>
    <mergeCell ref="BB29:BI29"/>
    <mergeCell ref="A28:D28"/>
    <mergeCell ref="E28:AM28"/>
    <mergeCell ref="AN28:BA28"/>
    <mergeCell ref="BB28:BM28"/>
    <mergeCell ref="BN28:CB28"/>
    <mergeCell ref="A37:D37"/>
    <mergeCell ref="E37:AM37"/>
    <mergeCell ref="AN37:BA37"/>
    <mergeCell ref="BB37:BM37"/>
    <mergeCell ref="BN37:CB37"/>
    <mergeCell ref="E38:AM38"/>
    <mergeCell ref="AN38:BA38"/>
    <mergeCell ref="BB38:BM38"/>
    <mergeCell ref="BN38:CB38"/>
    <mergeCell ref="A38:D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</mergeCells>
  <pageMargins left="0.25" right="0.2" top="0.59055118110236227" bottom="0.39370078740157483" header="0.28000000000000003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прил1</vt:lpstr>
      <vt:lpstr>прил №3</vt:lpstr>
      <vt:lpstr>таб№3</vt:lpstr>
      <vt:lpstr>таб№4</vt:lpstr>
      <vt:lpstr>таб.2,1</vt:lpstr>
      <vt:lpstr>таб №2</vt:lpstr>
      <vt:lpstr>фот</vt:lpstr>
      <vt:lpstr>213</vt:lpstr>
      <vt:lpstr>212,290</vt:lpstr>
      <vt:lpstr>221,222,223,224,</vt:lpstr>
      <vt:lpstr>225,226,310,340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2018-12-07T05:26:18Z</dcterms:modified>
</cp:coreProperties>
</file>